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0G8\Documents\HOME OFFICE\STOVKOMAT\UKAZKY PRACE\"/>
    </mc:Choice>
  </mc:AlternateContent>
  <xr:revisionPtr revIDLastSave="0" documentId="13_ncr:1_{DAAB6369-460B-4E88-AF69-5332400E1E4C}" xr6:coauthVersionLast="47" xr6:coauthVersionMax="47" xr10:uidLastSave="{00000000-0000-0000-0000-000000000000}"/>
  <bookViews>
    <workbookView xWindow="-108" yWindow="-108" windowWidth="23256" windowHeight="12456" activeTab="4" xr2:uid="{BE58778E-9AB8-4434-9A12-1356D5BD940A}"/>
  </bookViews>
  <sheets>
    <sheet name="VYSLEDOVKA" sheetId="1" r:id="rId1"/>
    <sheet name="Graf1" sheetId="5" r:id="rId2"/>
    <sheet name="PENEZNI TOKY" sheetId="2" r:id="rId3"/>
    <sheet name="Graf2" sheetId="6" r:id="rId4"/>
    <sheet name="BILANCE" sheetId="3" r:id="rId5"/>
    <sheet name="Graf3" sheetId="9" r:id="rId6"/>
  </sheets>
  <definedNames>
    <definedName name="_xlnm.Print_Area" localSheetId="4">BILANCE!$B$2:$N$21</definedName>
    <definedName name="_xlnm.Print_Area" localSheetId="2">'PENEZNI TOKY'!$B$2:$N$31</definedName>
    <definedName name="_xlnm.Print_Area" localSheetId="0">VYSLEDOVKA!$B$2:$N$39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3" l="1"/>
  <c r="E21" i="3"/>
  <c r="F21" i="3"/>
  <c r="G21" i="3"/>
  <c r="H21" i="3"/>
  <c r="I21" i="3"/>
  <c r="J21" i="3"/>
  <c r="K21" i="3"/>
  <c r="L21" i="3"/>
  <c r="M21" i="3"/>
  <c r="N21" i="3"/>
  <c r="C21" i="3"/>
  <c r="D16" i="3"/>
  <c r="E16" i="3"/>
  <c r="F16" i="3"/>
  <c r="G16" i="3"/>
  <c r="H16" i="3"/>
  <c r="I16" i="3"/>
  <c r="J16" i="3"/>
  <c r="K16" i="3"/>
  <c r="L16" i="3"/>
  <c r="M16" i="3"/>
  <c r="N16" i="3"/>
  <c r="C16" i="3"/>
  <c r="D11" i="3"/>
  <c r="E11" i="3"/>
  <c r="F11" i="3"/>
  <c r="G11" i="3"/>
  <c r="H11" i="3"/>
  <c r="I11" i="3"/>
  <c r="J11" i="3"/>
  <c r="K11" i="3"/>
  <c r="L11" i="3"/>
  <c r="M11" i="3"/>
  <c r="N11" i="3"/>
  <c r="C11" i="3"/>
  <c r="G30" i="2"/>
  <c r="E31" i="2"/>
  <c r="F31" i="2"/>
  <c r="D31" i="2"/>
  <c r="C31" i="2"/>
  <c r="D30" i="2"/>
  <c r="E30" i="2"/>
  <c r="F30" i="2"/>
  <c r="H30" i="2"/>
  <c r="I30" i="2"/>
  <c r="J30" i="2"/>
  <c r="K30" i="2"/>
  <c r="L30" i="2"/>
  <c r="M30" i="2"/>
  <c r="N30" i="2"/>
  <c r="C30" i="2"/>
  <c r="D29" i="2"/>
  <c r="E29" i="2"/>
  <c r="F29" i="2"/>
  <c r="G29" i="2"/>
  <c r="H29" i="2"/>
  <c r="I29" i="2"/>
  <c r="J29" i="2"/>
  <c r="K29" i="2"/>
  <c r="L29" i="2"/>
  <c r="M29" i="2"/>
  <c r="N29" i="2"/>
  <c r="C29" i="2"/>
  <c r="D27" i="2"/>
  <c r="E27" i="2"/>
  <c r="F27" i="2"/>
  <c r="G27" i="2"/>
  <c r="H27" i="2"/>
  <c r="I27" i="2"/>
  <c r="J27" i="2"/>
  <c r="K27" i="2"/>
  <c r="L27" i="2"/>
  <c r="M27" i="2"/>
  <c r="N27" i="2"/>
  <c r="C27" i="2"/>
  <c r="D22" i="2"/>
  <c r="E22" i="2"/>
  <c r="F22" i="2"/>
  <c r="G22" i="2"/>
  <c r="H22" i="2"/>
  <c r="I22" i="2"/>
  <c r="J22" i="2"/>
  <c r="K22" i="2"/>
  <c r="L22" i="2"/>
  <c r="M22" i="2"/>
  <c r="N22" i="2"/>
  <c r="C22" i="2"/>
  <c r="D21" i="2"/>
  <c r="E21" i="2"/>
  <c r="F21" i="2"/>
  <c r="G21" i="2"/>
  <c r="H21" i="2"/>
  <c r="I21" i="2"/>
  <c r="J21" i="2"/>
  <c r="K21" i="2"/>
  <c r="L21" i="2"/>
  <c r="M21" i="2"/>
  <c r="N21" i="2"/>
  <c r="C21" i="2"/>
  <c r="D15" i="2"/>
  <c r="E15" i="2"/>
  <c r="F15" i="2"/>
  <c r="G15" i="2"/>
  <c r="H15" i="2"/>
  <c r="I15" i="2"/>
  <c r="J15" i="2"/>
  <c r="K15" i="2"/>
  <c r="L15" i="2"/>
  <c r="M15" i="2"/>
  <c r="N15" i="2"/>
  <c r="C15" i="2"/>
  <c r="F14" i="2"/>
  <c r="G14" i="2"/>
  <c r="H14" i="2"/>
  <c r="I14" i="2"/>
  <c r="J14" i="2"/>
  <c r="K14" i="2"/>
  <c r="L14" i="2"/>
  <c r="M14" i="2"/>
  <c r="N14" i="2"/>
  <c r="E14" i="2"/>
  <c r="D13" i="2"/>
  <c r="C13" i="2"/>
  <c r="C5" i="3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N13" i="2"/>
  <c r="M13" i="2"/>
  <c r="L13" i="2"/>
  <c r="K13" i="2"/>
  <c r="J13" i="2"/>
  <c r="I13" i="2"/>
  <c r="H13" i="2"/>
  <c r="G13" i="2"/>
  <c r="F13" i="2"/>
  <c r="E13" i="2"/>
  <c r="C5" i="2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G39" i="1"/>
  <c r="H39" i="1" s="1"/>
  <c r="I39" i="1" s="1"/>
  <c r="J39" i="1" s="1"/>
  <c r="K39" i="1" s="1"/>
  <c r="L39" i="1" s="1"/>
  <c r="M39" i="1" s="1"/>
  <c r="N39" i="1" s="1"/>
  <c r="F39" i="1"/>
  <c r="E39" i="1"/>
  <c r="F38" i="1"/>
  <c r="G38" i="1"/>
  <c r="H38" i="1"/>
  <c r="I38" i="1"/>
  <c r="J38" i="1"/>
  <c r="K38" i="1"/>
  <c r="L38" i="1"/>
  <c r="M38" i="1"/>
  <c r="N38" i="1"/>
  <c r="E38" i="1"/>
  <c r="F35" i="1"/>
  <c r="G35" i="1"/>
  <c r="H35" i="1"/>
  <c r="I35" i="1"/>
  <c r="J35" i="1"/>
  <c r="K35" i="1"/>
  <c r="L35" i="1"/>
  <c r="M35" i="1"/>
  <c r="N35" i="1"/>
  <c r="E35" i="1"/>
  <c r="F32" i="1"/>
  <c r="G32" i="1"/>
  <c r="H32" i="1"/>
  <c r="I32" i="1"/>
  <c r="J32" i="1"/>
  <c r="K32" i="1"/>
  <c r="L32" i="1"/>
  <c r="M32" i="1"/>
  <c r="N32" i="1"/>
  <c r="E32" i="1"/>
  <c r="F31" i="1"/>
  <c r="G31" i="1"/>
  <c r="H31" i="1"/>
  <c r="I31" i="1"/>
  <c r="J31" i="1"/>
  <c r="K31" i="1"/>
  <c r="L31" i="1"/>
  <c r="M31" i="1"/>
  <c r="N31" i="1"/>
  <c r="E31" i="1"/>
  <c r="F29" i="1"/>
  <c r="G29" i="1"/>
  <c r="H29" i="1"/>
  <c r="I29" i="1"/>
  <c r="J29" i="1"/>
  <c r="K29" i="1"/>
  <c r="L29" i="1"/>
  <c r="M29" i="1"/>
  <c r="N29" i="1"/>
  <c r="E29" i="1"/>
  <c r="F26" i="1"/>
  <c r="G26" i="1"/>
  <c r="H26" i="1"/>
  <c r="I26" i="1"/>
  <c r="J26" i="1"/>
  <c r="K26" i="1"/>
  <c r="L26" i="1"/>
  <c r="M26" i="1"/>
  <c r="N26" i="1"/>
  <c r="E26" i="1"/>
  <c r="F20" i="1"/>
  <c r="G20" i="1"/>
  <c r="H20" i="1"/>
  <c r="I20" i="1"/>
  <c r="J20" i="1"/>
  <c r="K20" i="1"/>
  <c r="L20" i="1"/>
  <c r="M20" i="1"/>
  <c r="N20" i="1"/>
  <c r="E20" i="1"/>
  <c r="F16" i="1"/>
  <c r="G16" i="1"/>
  <c r="H16" i="1"/>
  <c r="I16" i="1"/>
  <c r="J16" i="1"/>
  <c r="K16" i="1"/>
  <c r="L16" i="1"/>
  <c r="M16" i="1"/>
  <c r="N16" i="1"/>
  <c r="E16" i="1"/>
  <c r="C5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G31" i="2" l="1"/>
  <c r="H31" i="2" s="1"/>
  <c r="I31" i="2" s="1"/>
  <c r="J31" i="2" s="1"/>
  <c r="K31" i="2" s="1"/>
  <c r="L31" i="2" s="1"/>
  <c r="M31" i="2" s="1"/>
  <c r="N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HP250G8</author>
  </authors>
  <commentList>
    <comment ref="B29" authorId="0" shapeId="0" xr:uid="{8612EB70-F7AC-49EF-A591-51994EC08BE0}">
      <text>
        <r>
          <rPr>
            <b/>
            <sz val="9"/>
            <color indexed="81"/>
            <rFont val="Tahoma"/>
            <charset val="238"/>
          </rPr>
          <t>HP250G8:</t>
        </r>
        <r>
          <rPr>
            <sz val="9"/>
            <color indexed="81"/>
            <rFont val="Tahoma"/>
            <charset val="238"/>
          </rPr>
          <t xml:space="preserve">
(6+7+8+9+10)</t>
        </r>
      </text>
    </comment>
  </commentList>
</comments>
</file>

<file path=xl/sharedStrings.xml><?xml version="1.0" encoding="utf-8"?>
<sst xmlns="http://schemas.openxmlformats.org/spreadsheetml/2006/main" count="119" uniqueCount="73">
  <si>
    <t>PROJEKT FIRMY "" - FYZICKÁ OSOBA</t>
  </si>
  <si>
    <t>Fáze</t>
  </si>
  <si>
    <t>Rok</t>
  </si>
  <si>
    <t>Výrobní program</t>
  </si>
  <si>
    <t>Jednotky</t>
  </si>
  <si>
    <t>Výstavba</t>
  </si>
  <si>
    <t>Náběh</t>
  </si>
  <si>
    <t>Plný provoz</t>
  </si>
  <si>
    <t>BLOK A: VÝSLEDOVKA  -  NET INCOME STATEMENT</t>
  </si>
  <si>
    <t>1. Tržby</t>
  </si>
  <si>
    <t>1 Náklady výroby</t>
  </si>
  <si>
    <t>A) Materiál</t>
  </si>
  <si>
    <t>B) Mzdy + soc. a zdrav. poj.</t>
  </si>
  <si>
    <t>C) Energie</t>
  </si>
  <si>
    <t>D) Údržba - opravy</t>
  </si>
  <si>
    <t>E) Výrobní režie</t>
  </si>
  <si>
    <t>Součet</t>
  </si>
  <si>
    <t>2 Správní režie</t>
  </si>
  <si>
    <t>3) Odbytové náklady</t>
  </si>
  <si>
    <t>5) Finanční náklady</t>
  </si>
  <si>
    <t>A) Úroky</t>
  </si>
  <si>
    <t>B) Pojistné</t>
  </si>
  <si>
    <t>C) Poplatky</t>
  </si>
  <si>
    <t>D) Další</t>
  </si>
  <si>
    <t>6) Odpisy</t>
  </si>
  <si>
    <t>4. Daň</t>
  </si>
  <si>
    <t>Daňová sazba v %</t>
  </si>
  <si>
    <t>6. Vyplacený podíl ze zisku</t>
  </si>
  <si>
    <t>8. Akumulovaný nerozdělený zisk</t>
  </si>
  <si>
    <t>tvorba tabulky : 2 hodiny času</t>
  </si>
  <si>
    <t>4) Provozní náklady (1+2+3)</t>
  </si>
  <si>
    <t>2. Náklady celkem (4+5+6)</t>
  </si>
  <si>
    <t>3. Zisk před zdaněním (1. - 2.)</t>
  </si>
  <si>
    <t>5. Čistý zisk k rozdělení (3. - 4.)</t>
  </si>
  <si>
    <t>7.Nerozdělený zisk (5. - 6.)</t>
  </si>
  <si>
    <t>BLOK B: PENĚŽNÍ TOKY  -  CASH FLOW</t>
  </si>
  <si>
    <t>1. Zdroje kapitálu</t>
  </si>
  <si>
    <t>A) Vklady podnikatele</t>
  </si>
  <si>
    <t>B) Úvěry</t>
  </si>
  <si>
    <t>C) Dotace</t>
  </si>
  <si>
    <t>2 Tržby</t>
  </si>
  <si>
    <t>A. Cash inflow celkem (1+2)</t>
  </si>
  <si>
    <t>3. Investice</t>
  </si>
  <si>
    <t>4. Zvýšení stavu zásob</t>
  </si>
  <si>
    <t>5. Přírustek peněžní hotovosti</t>
  </si>
  <si>
    <t>a) na účtu</t>
  </si>
  <si>
    <t>b) v pokladně</t>
  </si>
  <si>
    <t>30 minut práce</t>
  </si>
  <si>
    <t>6. Růst aktiv (3+4+5)</t>
  </si>
  <si>
    <t>7. Provozní náklady</t>
  </si>
  <si>
    <t>8. Dluhová služba</t>
  </si>
  <si>
    <t>% úroků</t>
  </si>
  <si>
    <t>a) Úroky z úvěru</t>
  </si>
  <si>
    <t>b) Splátky úvěru</t>
  </si>
  <si>
    <t>9. Daně</t>
  </si>
  <si>
    <t>10. Podíl na zisku (dividendy)</t>
  </si>
  <si>
    <t xml:space="preserve">B. Cash Outflow celkem </t>
  </si>
  <si>
    <t>C. Saldo (A. -B.) Inflow - Outflow</t>
  </si>
  <si>
    <t>D. Kumulativní saldo</t>
  </si>
  <si>
    <t>BLOK C: OČEKÁVANÁ BILANCE  -  PROJECTED BALANCE SHEET</t>
  </si>
  <si>
    <t>A. Aktiva</t>
  </si>
  <si>
    <t>1. Oběžná aktiva</t>
  </si>
  <si>
    <t>a) Kumulativní cash flow</t>
  </si>
  <si>
    <t>b) Ostatní oběžná aktiva</t>
  </si>
  <si>
    <t>2. Fixní aktiva</t>
  </si>
  <si>
    <t>a) Základní prostředky</t>
  </si>
  <si>
    <t>3. Ztráty</t>
  </si>
  <si>
    <t>Aktiva celkem</t>
  </si>
  <si>
    <t>B. Pasiva</t>
  </si>
  <si>
    <t>1. Stav úvěru</t>
  </si>
  <si>
    <t>2. Vklad podnikatele</t>
  </si>
  <si>
    <t>3. Naakumulovaný zisk / ztráta</t>
  </si>
  <si>
    <t>Pasiva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</si>
</sst>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238"/>
    </font>
    <font>
      <b/>
      <sz val="9"/>
      <color indexed="81"/>
      <name val="Tahoma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9" fontId="2" fillId="5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/>
    <xf numFmtId="0" fontId="0" fillId="2" borderId="6" xfId="0" applyFill="1" applyBorder="1" applyAlignment="1">
      <alignment horizontal="center" wrapText="1"/>
    </xf>
    <xf numFmtId="3" fontId="2" fillId="5" borderId="0" xfId="0" applyNumberFormat="1" applyFont="1" applyFill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20" fontId="0" fillId="5" borderId="0" xfId="0" applyNumberFormat="1" applyFill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9" fontId="2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9" fontId="0" fillId="5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VÝSLEDOVKA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VYSLEDOVKA!$B$9</c:f>
              <c:strCache>
                <c:ptCount val="1"/>
                <c:pt idx="0">
                  <c:v>1. Tržby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VYSLEDOVKA!$C$4:$N$5</c15:sqref>
                  </c15:fullRef>
                  <c15:levelRef>
                    <c15:sqref>VYSLEDOVKA!$C$5:$N$5</c15:sqref>
                  </c15:levelRef>
                </c:ext>
              </c:extLst>
              <c:f>VYSLEDOVKA!$C$5:$N$5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VYSLEDOVKA!$C$9:$N$9</c:f>
              <c:numCache>
                <c:formatCode>#,##0</c:formatCode>
                <c:ptCount val="12"/>
                <c:pt idx="2">
                  <c:v>50000</c:v>
                </c:pt>
                <c:pt idx="3">
                  <c:v>70000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3-4628-B1E8-0C88CA59E142}"/>
            </c:ext>
          </c:extLst>
        </c:ser>
        <c:ser>
          <c:idx val="23"/>
          <c:order val="23"/>
          <c:tx>
            <c:strRef>
              <c:f>VYSLEDOVKA!$B$29</c:f>
              <c:strCache>
                <c:ptCount val="1"/>
                <c:pt idx="0">
                  <c:v>2. Náklady celkem (4+5+6)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VYSLEDOVKA!$C$4:$N$5</c15:sqref>
                  </c15:fullRef>
                  <c15:levelRef>
                    <c15:sqref>VYSLEDOVKA!$C$5:$N$5</c15:sqref>
                  </c15:levelRef>
                </c:ext>
              </c:extLst>
              <c:f>VYSLEDOVKA!$C$5:$N$5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VYSLEDOVKA!$C$29:$N$29</c:f>
              <c:numCache>
                <c:formatCode>#,##0</c:formatCode>
                <c:ptCount val="12"/>
                <c:pt idx="2">
                  <c:v>40000</c:v>
                </c:pt>
                <c:pt idx="3">
                  <c:v>57000</c:v>
                </c:pt>
                <c:pt idx="4">
                  <c:v>73000</c:v>
                </c:pt>
                <c:pt idx="5">
                  <c:v>75000</c:v>
                </c:pt>
                <c:pt idx="6">
                  <c:v>75000</c:v>
                </c:pt>
                <c:pt idx="7">
                  <c:v>75000</c:v>
                </c:pt>
                <c:pt idx="8">
                  <c:v>75000</c:v>
                </c:pt>
                <c:pt idx="9">
                  <c:v>75000</c:v>
                </c:pt>
                <c:pt idx="10">
                  <c:v>75000</c:v>
                </c:pt>
                <c:pt idx="11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D3-4628-B1E8-0C88CA59E142}"/>
            </c:ext>
          </c:extLst>
        </c:ser>
        <c:ser>
          <c:idx val="33"/>
          <c:order val="33"/>
          <c:tx>
            <c:strRef>
              <c:f>VYSLEDOVKA!$B$39</c:f>
              <c:strCache>
                <c:ptCount val="1"/>
                <c:pt idx="0">
                  <c:v>8. Akumulovaný nerozdělený zisk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VYSLEDOVKA!$C$4:$N$5</c15:sqref>
                  </c15:fullRef>
                  <c15:levelRef>
                    <c15:sqref>VYSLEDOVKA!$C$5:$N$5</c15:sqref>
                  </c15:levelRef>
                </c:ext>
              </c:extLst>
              <c:f>VYSLEDOVKA!$C$5:$N$5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VYSLEDOVKA!$C$39:$N$39</c:f>
              <c:numCache>
                <c:formatCode>#,##0</c:formatCode>
                <c:ptCount val="12"/>
                <c:pt idx="2">
                  <c:v>5000</c:v>
                </c:pt>
                <c:pt idx="3">
                  <c:v>11500</c:v>
                </c:pt>
                <c:pt idx="4">
                  <c:v>25000</c:v>
                </c:pt>
                <c:pt idx="5">
                  <c:v>37500</c:v>
                </c:pt>
                <c:pt idx="6">
                  <c:v>50000</c:v>
                </c:pt>
                <c:pt idx="7">
                  <c:v>62500</c:v>
                </c:pt>
                <c:pt idx="8">
                  <c:v>75000</c:v>
                </c:pt>
                <c:pt idx="9">
                  <c:v>87500</c:v>
                </c:pt>
                <c:pt idx="10">
                  <c:v>100000</c:v>
                </c:pt>
                <c:pt idx="11">
                  <c:v>112500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CD3-4628-B1E8-0C88CA59E1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30545807"/>
        <c:axId val="1305731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VYSLEDOVKA!$B$6</c15:sqref>
                        </c15:formulaRef>
                      </c:ext>
                    </c:extLst>
                    <c:strCache>
                      <c:ptCount val="1"/>
                      <c:pt idx="0">
                        <c:v>Výrobní program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VYSLEDOVKA!$C$6:$N$6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CD3-4628-B1E8-0C88CA59E1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VYSLEDOVKA!$B$7</c15:sqref>
                        </c15:formulaRef>
                      </c:ext>
                    </c:extLst>
                    <c:strCache>
                      <c:ptCount val="1"/>
                      <c:pt idx="0">
                        <c:v>Jednotky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VYSLEDOVKA!$C$7:$N$7</c15:sqref>
                        </c15:formulaRef>
                      </c:ext>
                    </c:extLst>
                    <c:numCache>
                      <c:formatCode>_-* #\ ##0\ [$Kč-405]_-;\-* #\ ##0\ [$Kč-405]_-;_-* "-"??\ [$Kč-405]_-;_-@_-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CD3-4628-B1E8-0C88CA59E1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VYSLEDOVKA!$B$8</c15:sqref>
                        </c15:formulaRef>
                      </c:ext>
                    </c:extLst>
                    <c:strCache>
                      <c:ptCount val="1"/>
                      <c:pt idx="0">
                        <c:v>BLOK A: VÝSLEDOVKA  -  NET INCOME STATEMENT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CD3-4628-B1E8-0C88CA59E14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VYSLEDOVKA!$B$10</c15:sqref>
                        </c15:formulaRef>
                      </c:ext>
                    </c:extLst>
                    <c:strCache>
                      <c:ptCount val="1"/>
                      <c:pt idx="0">
                        <c:v>1 Náklady výroby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VYSLEDOVKA!$C$10:$N$10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1CD3-4628-B1E8-0C88CA59E1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VYSLEDOVKA!$B$11</c15:sqref>
                        </c15:formulaRef>
                      </c:ext>
                    </c:extLst>
                    <c:strCache>
                      <c:ptCount val="1"/>
                      <c:pt idx="0">
                        <c:v>A) Materiál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VYSLEDOVKA!$C$11:$N$11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10000</c:v>
                      </c:pt>
                      <c:pt idx="3">
                        <c:v>15000</c:v>
                      </c:pt>
                      <c:pt idx="4">
                        <c:v>20000</c:v>
                      </c:pt>
                      <c:pt idx="5">
                        <c:v>20000</c:v>
                      </c:pt>
                      <c:pt idx="6">
                        <c:v>20000</c:v>
                      </c:pt>
                      <c:pt idx="7">
                        <c:v>20000</c:v>
                      </c:pt>
                      <c:pt idx="8">
                        <c:v>20000</c:v>
                      </c:pt>
                      <c:pt idx="9">
                        <c:v>20000</c:v>
                      </c:pt>
                      <c:pt idx="10">
                        <c:v>20000</c:v>
                      </c:pt>
                      <c:pt idx="11">
                        <c:v>20000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D3-4628-B1E8-0C88CA59E14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VYSLEDOVKA!$B$12</c15:sqref>
                        </c15:formulaRef>
                      </c:ext>
                    </c:extLst>
                    <c:strCache>
                      <c:ptCount val="1"/>
                      <c:pt idx="0">
                        <c:v>B) Mzdy + soc. a zdrav. poj.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VYSLEDOVKA!$C$12:$N$12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8000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CD3-4628-B1E8-0C88CA59E1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VYSLEDOVKA!$B$13</c15:sqref>
                        </c15:formulaRef>
                      </c:ext>
                    </c:extLst>
                    <c:strCache>
                      <c:ptCount val="1"/>
                      <c:pt idx="0">
                        <c:v>C) Energie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8000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CD3-4628-B1E8-0C88CA59E142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VYSLEDOVKA!$B$14</c15:sqref>
                        </c15:formulaRef>
                      </c:ext>
                    </c:extLst>
                    <c:strCache>
                      <c:ptCount val="1"/>
                      <c:pt idx="0">
                        <c:v>D) Údržba - opravy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VYSLEDOVKA!$C$14:$N$14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8000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CD3-4628-B1E8-0C88CA59E142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VYSLEDOVKA!$B$15</c15:sqref>
                        </c15:formulaRef>
                      </c:ext>
                    </c:extLst>
                    <c:strCache>
                      <c:ptCount val="1"/>
                      <c:pt idx="0">
                        <c:v>E) Výrobní režie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VYSLEDOVKA!$C$15:$N$15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4000</c:v>
                      </c:pt>
                      <c:pt idx="3">
                        <c:v>6000</c:v>
                      </c:pt>
                      <c:pt idx="4">
                        <c:v>10000</c:v>
                      </c:pt>
                      <c:pt idx="5">
                        <c:v>10000</c:v>
                      </c:pt>
                      <c:pt idx="6">
                        <c:v>10000</c:v>
                      </c:pt>
                      <c:pt idx="7">
                        <c:v>10000</c:v>
                      </c:pt>
                      <c:pt idx="8">
                        <c:v>10000</c:v>
                      </c:pt>
                      <c:pt idx="9">
                        <c:v>10000</c:v>
                      </c:pt>
                      <c:pt idx="10">
                        <c:v>10000</c:v>
                      </c:pt>
                      <c:pt idx="11">
                        <c:v>10000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CD3-4628-B1E8-0C88CA59E142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VYSLEDOVKA!$B$16</c15:sqref>
                        </c15:formulaRef>
                      </c:ext>
                    </c:extLst>
                    <c:strCache>
                      <c:ptCount val="1"/>
                      <c:pt idx="0">
                        <c:v>Součet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VYSLEDOVKA!$C$16:$N$16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29000</c:v>
                      </c:pt>
                      <c:pt idx="3">
                        <c:v>45000</c:v>
                      </c:pt>
                      <c:pt idx="4">
                        <c:v>60000</c:v>
                      </c:pt>
                      <c:pt idx="5">
                        <c:v>60000</c:v>
                      </c:pt>
                      <c:pt idx="6">
                        <c:v>60000</c:v>
                      </c:pt>
                      <c:pt idx="7">
                        <c:v>60000</c:v>
                      </c:pt>
                      <c:pt idx="8">
                        <c:v>60000</c:v>
                      </c:pt>
                      <c:pt idx="9">
                        <c:v>60000</c:v>
                      </c:pt>
                      <c:pt idx="10">
                        <c:v>60000</c:v>
                      </c:pt>
                      <c:pt idx="11">
                        <c:v>60000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CD3-4628-B1E8-0C88CA59E142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VYSLEDOVKA!$B$17</c15:sqref>
                        </c15:formulaRef>
                      </c:ext>
                    </c:extLst>
                    <c:strCache>
                      <c:ptCount val="1"/>
                      <c:pt idx="0">
                        <c:v>2 Správní režie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</c:v>
                      </c:pt>
                      <c:pt idx="3">
                        <c:v>2000</c:v>
                      </c:pt>
                      <c:pt idx="4">
                        <c:v>2000</c:v>
                      </c:pt>
                      <c:pt idx="5">
                        <c:v>6000</c:v>
                      </c:pt>
                      <c:pt idx="6">
                        <c:v>6000</c:v>
                      </c:pt>
                      <c:pt idx="7">
                        <c:v>6000</c:v>
                      </c:pt>
                      <c:pt idx="8">
                        <c:v>6000</c:v>
                      </c:pt>
                      <c:pt idx="9">
                        <c:v>6000</c:v>
                      </c:pt>
                      <c:pt idx="10">
                        <c:v>6000</c:v>
                      </c:pt>
                      <c:pt idx="11">
                        <c:v>6000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CD3-4628-B1E8-0C88CA59E142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VYSLEDOVKA!$B$18</c15:sqref>
                        </c15:formulaRef>
                      </c:ext>
                    </c:extLst>
                    <c:strCache>
                      <c:ptCount val="1"/>
                      <c:pt idx="0">
                        <c:v>3) Odbytové náklady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5000</c:v>
                      </c:pt>
                      <c:pt idx="4">
                        <c:v>6000</c:v>
                      </c:pt>
                      <c:pt idx="5">
                        <c:v>4000</c:v>
                      </c:pt>
                      <c:pt idx="6">
                        <c:v>4000</c:v>
                      </c:pt>
                      <c:pt idx="7">
                        <c:v>4000</c:v>
                      </c:pt>
                      <c:pt idx="8">
                        <c:v>4000</c:v>
                      </c:pt>
                      <c:pt idx="9">
                        <c:v>4000</c:v>
                      </c:pt>
                      <c:pt idx="10">
                        <c:v>4000</c:v>
                      </c:pt>
                      <c:pt idx="11">
                        <c:v>4000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CD3-4628-B1E8-0C88CA59E142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VYSLEDOVKA!$C$19:$N$19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CD3-4628-B1E8-0C88CA59E142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VYSLEDOVKA!$B$20</c15:sqref>
                        </c15:formulaRef>
                      </c:ext>
                    </c:extLst>
                    <c:strCache>
                      <c:ptCount val="1"/>
                      <c:pt idx="0">
                        <c:v>4) Provozní náklady (1+2+3)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VYSLEDOVKA!$C$20:$N$20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35000</c:v>
                      </c:pt>
                      <c:pt idx="3">
                        <c:v>52000</c:v>
                      </c:pt>
                      <c:pt idx="4">
                        <c:v>68000</c:v>
                      </c:pt>
                      <c:pt idx="5">
                        <c:v>70000</c:v>
                      </c:pt>
                      <c:pt idx="6">
                        <c:v>70000</c:v>
                      </c:pt>
                      <c:pt idx="7">
                        <c:v>70000</c:v>
                      </c:pt>
                      <c:pt idx="8">
                        <c:v>70000</c:v>
                      </c:pt>
                      <c:pt idx="9">
                        <c:v>70000</c:v>
                      </c:pt>
                      <c:pt idx="10">
                        <c:v>70000</c:v>
                      </c:pt>
                      <c:pt idx="11">
                        <c:v>70000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CD3-4628-B1E8-0C88CA59E142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VYSLEDOVKA!$B$21</c15:sqref>
                        </c15:formulaRef>
                      </c:ext>
                    </c:extLst>
                    <c:strCache>
                      <c:ptCount val="1"/>
                      <c:pt idx="0">
                        <c:v>5) Finanční náklady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VYSLEDOVKA!$C$21:$N$21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CD3-4628-B1E8-0C88CA59E142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VYSLEDOVKA!$B$22</c15:sqref>
                        </c15:formulaRef>
                      </c:ext>
                    </c:extLst>
                    <c:strCache>
                      <c:ptCount val="1"/>
                      <c:pt idx="0">
                        <c:v>A) Úroky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VYSLEDOVKA!$C$22:$N$22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CD3-4628-B1E8-0C88CA59E142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VYSLEDOVKA!$B$23</c15:sqref>
                        </c15:formulaRef>
                      </c:ext>
                    </c:extLst>
                    <c:strCache>
                      <c:ptCount val="1"/>
                      <c:pt idx="0">
                        <c:v>B) Pojistné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CD3-4628-B1E8-0C88CA59E142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VYSLEDOVKA!$B$24</c15:sqref>
                        </c15:formulaRef>
                      </c:ext>
                    </c:extLst>
                    <c:strCache>
                      <c:ptCount val="1"/>
                      <c:pt idx="0">
                        <c:v>C) Poplatky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VYSLEDOVKA!$C$24:$N$24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CD3-4628-B1E8-0C88CA59E142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VYSLEDOVKA!$B$25</c15:sqref>
                        </c15:formulaRef>
                      </c:ext>
                    </c:extLst>
                    <c:strCache>
                      <c:ptCount val="1"/>
                      <c:pt idx="0">
                        <c:v>D) Další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VYSLEDOVKA!$C$25:$N$25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CD3-4628-B1E8-0C88CA59E142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VYSLEDOVKA!$B$26</c15:sqref>
                        </c15:formulaRef>
                      </c:ext>
                    </c:extLst>
                    <c:strCache>
                      <c:ptCount val="1"/>
                      <c:pt idx="0">
                        <c:v>Součet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VYSLEDOVKA!$C$26:$N$26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CD3-4628-B1E8-0C88CA59E142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VYSLEDOVKA!$B$27</c15:sqref>
                        </c15:formulaRef>
                      </c:ext>
                    </c:extLst>
                    <c:strCache>
                      <c:ptCount val="1"/>
                      <c:pt idx="0">
                        <c:v>6) Odpisy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VYSLEDOVKA!$C$27:$N$27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5000</c:v>
                      </c:pt>
                      <c:pt idx="4">
                        <c:v>5000</c:v>
                      </c:pt>
                      <c:pt idx="5">
                        <c:v>5000</c:v>
                      </c:pt>
                      <c:pt idx="6">
                        <c:v>5000</c:v>
                      </c:pt>
                      <c:pt idx="7">
                        <c:v>5000</c:v>
                      </c:pt>
                      <c:pt idx="8">
                        <c:v>5000</c:v>
                      </c:pt>
                      <c:pt idx="9">
                        <c:v>5000</c:v>
                      </c:pt>
                      <c:pt idx="10">
                        <c:v>5000</c:v>
                      </c:pt>
                      <c:pt idx="11">
                        <c:v>5000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CD3-4628-B1E8-0C88CA59E142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VYSLEDOVKA!$C$28:$N$28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CD3-4628-B1E8-0C88CA59E142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VYSLEDOVKA!$C$30:$N$30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1CD3-4628-B1E8-0C88CA59E142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VYSLEDOVKA!$B$31</c15:sqref>
                        </c15:formulaRef>
                      </c:ext>
                    </c:extLst>
                    <c:strCache>
                      <c:ptCount val="1"/>
                      <c:pt idx="0">
                        <c:v>3. Zisk před zdaněním (1. - 2.)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VYSLEDOVKA!$C$31:$N$31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10000</c:v>
                      </c:pt>
                      <c:pt idx="3">
                        <c:v>13000</c:v>
                      </c:pt>
                      <c:pt idx="4">
                        <c:v>27000</c:v>
                      </c:pt>
                      <c:pt idx="5">
                        <c:v>25000</c:v>
                      </c:pt>
                      <c:pt idx="6">
                        <c:v>25000</c:v>
                      </c:pt>
                      <c:pt idx="7">
                        <c:v>25000</c:v>
                      </c:pt>
                      <c:pt idx="8">
                        <c:v>25000</c:v>
                      </c:pt>
                      <c:pt idx="9">
                        <c:v>25000</c:v>
                      </c:pt>
                      <c:pt idx="10">
                        <c:v>25000</c:v>
                      </c:pt>
                      <c:pt idx="11">
                        <c:v>25000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CD3-4628-B1E8-0C88CA59E142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VYSLEDOVKA!$B$32</c15:sqref>
                        </c15:formulaRef>
                      </c:ext>
                    </c:extLst>
                    <c:strCache>
                      <c:ptCount val="1"/>
                      <c:pt idx="0">
                        <c:v>4. Daň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VYSLEDOVKA!$C$32:$N$32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CD3-4628-B1E8-0C88CA59E142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VYSLEDOVKA!$B$33</c15:sqref>
                        </c15:formulaRef>
                      </c:ext>
                    </c:extLst>
                    <c:strCache>
                      <c:ptCount val="1"/>
                      <c:pt idx="0">
                        <c:v>Daňová sazba v %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VYSLEDOVKA!$C$33:$N$33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0.5</c:v>
                      </c:pt>
                      <c:pt idx="1">
                        <c:v>0.5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0.5</c:v>
                      </c:pt>
                      <c:pt idx="5">
                        <c:v>0.5</c:v>
                      </c:pt>
                      <c:pt idx="6">
                        <c:v>0.5</c:v>
                      </c:pt>
                      <c:pt idx="7">
                        <c:v>0.5</c:v>
                      </c:pt>
                      <c:pt idx="8">
                        <c:v>0.5</c:v>
                      </c:pt>
                      <c:pt idx="9">
                        <c:v>0.5</c:v>
                      </c:pt>
                      <c:pt idx="10">
                        <c:v>0.5</c:v>
                      </c:pt>
                      <c:pt idx="11">
                        <c:v>0.5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CD3-4628-B1E8-0C88CA59E142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VYSLEDOVKA!$C$34:$N$34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1CD3-4628-B1E8-0C88CA59E142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VYSLEDOVKA!$B$35</c15:sqref>
                        </c15:formulaRef>
                      </c:ext>
                    </c:extLst>
                    <c:strCache>
                      <c:ptCount val="1"/>
                      <c:pt idx="0">
                        <c:v>5. Čistý zisk k rozdělení (3. - 4.)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VYSLEDOVKA!$C$35:$N$35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CD3-4628-B1E8-0C88CA59E142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VYSLEDOVKA!$B$36</c15:sqref>
                        </c15:formulaRef>
                      </c:ext>
                    </c:extLst>
                    <c:strCache>
                      <c:ptCount val="1"/>
                      <c:pt idx="0">
                        <c:v>6. Vyplacený podíl ze zisku</c:v>
                      </c:pt>
                    </c:strCache>
                  </c:strRef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VYSLEDOVKA!$C$36:$N$36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1CD3-4628-B1E8-0C88CA59E142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VYSLEDOVKA!$C$37:$N$37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1CD3-4628-B1E8-0C88CA59E142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VYSLEDOVKA!$B$38</c15:sqref>
                        </c15:formulaRef>
                      </c:ext>
                    </c:extLst>
                    <c:strCache>
                      <c:ptCount val="1"/>
                      <c:pt idx="0">
                        <c:v>7.Nerozdělený zisk (5. - 6.)</c:v>
                      </c:pt>
                    </c:strCache>
                  </c:strRef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VYSLEDOVKA!$C$4:$N$5</c15:sqref>
                        </c15:fullRef>
                        <c15:levelRef>
                          <c15:sqref>VYSLEDOVKA!$C$5:$N$5</c15:sqref>
                        </c15:levelRef>
                        <c15:formulaRef>
                          <c15:sqref>VYSLEDOVKA!$C$5:$N$5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VYSLEDOVKA!$C$38:$N$38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CD3-4628-B1E8-0C88CA59E142}"/>
                  </c:ext>
                </c:extLst>
              </c15:ser>
            </c15:filteredBarSeries>
          </c:ext>
        </c:extLst>
      </c:barChart>
      <c:catAx>
        <c:axId val="130545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573167"/>
        <c:crosses val="autoZero"/>
        <c:auto val="1"/>
        <c:lblAlgn val="ctr"/>
        <c:lblOffset val="100"/>
        <c:noMultiLvlLbl val="0"/>
      </c:catAx>
      <c:valAx>
        <c:axId val="13057316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30545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</a:t>
            </a:r>
            <a:r>
              <a:rPr lang="cs-CZ"/>
              <a:t>ENĚŽNÍ</a:t>
            </a:r>
            <a:r>
              <a:rPr lang="cs-CZ" baseline="0"/>
              <a:t> TOKY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8912804956757454E-2"/>
          <c:y val="7.430618129092198E-2"/>
          <c:w val="0.906059872638871"/>
          <c:h val="0.78143235021646085"/>
        </c:manualLayout>
      </c:layout>
      <c:barChart>
        <c:barDir val="col"/>
        <c:grouping val="clustered"/>
        <c:varyColors val="0"/>
        <c:ser>
          <c:idx val="10"/>
          <c:order val="10"/>
          <c:tx>
            <c:strRef>
              <c:f>'PENEZNI TOKY'!$B$16</c:f>
              <c:strCache>
                <c:ptCount val="1"/>
                <c:pt idx="0">
                  <c:v>3. Investice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'PENEZNI TOKY'!$C$4:$N$5</c15:sqref>
                  </c15:fullRef>
                  <c15:levelRef>
                    <c15:sqref>'PENEZNI TOKY'!$C$5:$N$5</c15:sqref>
                  </c15:levelRef>
                </c:ext>
              </c:extLst>
              <c:f>'PENEZNI TOKY'!$C$5:$N$5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'PENEZNI TOKY'!$C$16:$N$16</c:f>
              <c:numCache>
                <c:formatCode>#,##0</c:formatCode>
                <c:ptCount val="12"/>
                <c:pt idx="0">
                  <c:v>20000</c:v>
                </c:pt>
                <c:pt idx="1">
                  <c:v>20000</c:v>
                </c:pt>
                <c:pt idx="9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2F-47F1-AE55-D0F6D248A889}"/>
            </c:ext>
          </c:extLst>
        </c:ser>
        <c:ser>
          <c:idx val="15"/>
          <c:order val="15"/>
          <c:tx>
            <c:strRef>
              <c:f>'PENEZNI TOKY'!$B$21</c:f>
              <c:strCache>
                <c:ptCount val="1"/>
                <c:pt idx="0">
                  <c:v>6. Růst aktiv (3+4+5)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'PENEZNI TOKY'!$C$4:$N$5</c15:sqref>
                  </c15:fullRef>
                  <c15:levelRef>
                    <c15:sqref>'PENEZNI TOKY'!$C$5:$N$5</c15:sqref>
                  </c15:levelRef>
                </c:ext>
              </c:extLst>
              <c:f>'PENEZNI TOKY'!$C$5:$N$5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'PENEZNI TOKY'!$C$21:$N$21</c:f>
              <c:numCache>
                <c:formatCode>#,##0</c:formatCode>
                <c:ptCount val="12"/>
                <c:pt idx="0">
                  <c:v>20000</c:v>
                </c:pt>
                <c:pt idx="1">
                  <c:v>20000</c:v>
                </c:pt>
                <c:pt idx="2">
                  <c:v>1500</c:v>
                </c:pt>
                <c:pt idx="3">
                  <c:v>800</c:v>
                </c:pt>
                <c:pt idx="4">
                  <c:v>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40000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12F-47F1-AE55-D0F6D248A889}"/>
            </c:ext>
          </c:extLst>
        </c:ser>
        <c:ser>
          <c:idx val="25"/>
          <c:order val="25"/>
          <c:tx>
            <c:strRef>
              <c:f>'PENEZNI TOKY'!$B$31</c:f>
              <c:strCache>
                <c:ptCount val="1"/>
                <c:pt idx="0">
                  <c:v>D. Kumulativní saldo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'PENEZNI TOKY'!$C$4:$N$5</c15:sqref>
                  </c15:fullRef>
                  <c15:levelRef>
                    <c15:sqref>'PENEZNI TOKY'!$C$5:$N$5</c15:sqref>
                  </c15:levelRef>
                </c:ext>
              </c:extLst>
              <c:f>'PENEZNI TOKY'!$C$5:$N$5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'PENEZNI TOKY'!$C$31:$N$31</c:f>
              <c:numCache>
                <c:formatCode>#,##0</c:formatCode>
                <c:ptCount val="12"/>
                <c:pt idx="0">
                  <c:v>20000</c:v>
                </c:pt>
                <c:pt idx="1">
                  <c:v>0</c:v>
                </c:pt>
                <c:pt idx="2">
                  <c:v>8500</c:v>
                </c:pt>
                <c:pt idx="3">
                  <c:v>19200</c:v>
                </c:pt>
                <c:pt idx="4">
                  <c:v>37000</c:v>
                </c:pt>
                <c:pt idx="5">
                  <c:v>54500</c:v>
                </c:pt>
                <c:pt idx="6">
                  <c:v>72000</c:v>
                </c:pt>
                <c:pt idx="7">
                  <c:v>89500</c:v>
                </c:pt>
                <c:pt idx="8">
                  <c:v>107000</c:v>
                </c:pt>
                <c:pt idx="9">
                  <c:v>84500</c:v>
                </c:pt>
                <c:pt idx="10">
                  <c:v>102000</c:v>
                </c:pt>
                <c:pt idx="11">
                  <c:v>119500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2F-47F1-AE55-D0F6D248A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7800271"/>
        <c:axId val="19477969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'PENEZNI TOKY'!$B$6</c15:sqref>
                        </c15:formulaRef>
                      </c:ext>
                    </c:extLst>
                    <c:strCache>
                      <c:ptCount val="1"/>
                      <c:pt idx="0">
                        <c:v>Výrobní program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'PENEZNI TOKY'!$C$6:$N$6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12F-47F1-AE55-D0F6D248A8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TOKY'!$B$7</c15:sqref>
                        </c15:formulaRef>
                      </c:ext>
                    </c:extLst>
                    <c:strCache>
                      <c:ptCount val="1"/>
                      <c:pt idx="0">
                        <c:v>Jednotky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TOKY'!$C$7:$N$7</c15:sqref>
                        </c15:formulaRef>
                      </c:ext>
                    </c:extLst>
                    <c:numCache>
                      <c:formatCode>_-* #\ ##0\ [$Kč-405]_-;\-* #\ ##0\ [$Kč-405]_-;_-* "-"??\ [$Kč-405]_-;_-@_-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12F-47F1-AE55-D0F6D248A8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TOKY'!$B$8</c15:sqref>
                        </c15:formulaRef>
                      </c:ext>
                    </c:extLst>
                    <c:strCache>
                      <c:ptCount val="1"/>
                      <c:pt idx="0">
                        <c:v>BLOK B: PENĚŽNÍ TOKY  -  CASH FLOW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612F-47F1-AE55-D0F6D248A8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TOKY'!$B$9</c15:sqref>
                        </c15:formulaRef>
                      </c:ext>
                    </c:extLst>
                    <c:strCache>
                      <c:ptCount val="1"/>
                      <c:pt idx="0">
                        <c:v>1. Zdroje kapitálu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TOKY'!$C$9:$N$9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612F-47F1-AE55-D0F6D248A88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TOKY'!$B$10</c15:sqref>
                        </c15:formulaRef>
                      </c:ext>
                    </c:extLst>
                    <c:strCache>
                      <c:ptCount val="1"/>
                      <c:pt idx="0">
                        <c:v>A) Vklady podnikatele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TOKY'!$C$10:$N$10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12F-47F1-AE55-D0F6D248A88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TOKY'!$B$11</c15:sqref>
                        </c15:formulaRef>
                      </c:ext>
                    </c:extLst>
                    <c:strCache>
                      <c:ptCount val="1"/>
                      <c:pt idx="0">
                        <c:v>B) Úvěry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TOKY'!$C$11:$N$11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12F-47F1-AE55-D0F6D248A88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TOKY'!$B$12</c15:sqref>
                        </c15:formulaRef>
                      </c:ext>
                    </c:extLst>
                    <c:strCache>
                      <c:ptCount val="1"/>
                      <c:pt idx="0">
                        <c:v>C) Dotace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TOKY'!$C$12:$N$12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12F-47F1-AE55-D0F6D248A88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TOKY'!$B$13</c15:sqref>
                        </c15:formulaRef>
                      </c:ext>
                    </c:extLst>
                    <c:strCache>
                      <c:ptCount val="1"/>
                      <c:pt idx="0">
                        <c:v>Součet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12F-47F1-AE55-D0F6D248A88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TOKY'!$B$14</c15:sqref>
                        </c15:formulaRef>
                      </c:ext>
                    </c:extLst>
                    <c:strCache>
                      <c:ptCount val="1"/>
                      <c:pt idx="0">
                        <c:v>2 Tržby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TOKY'!$C$14:$N$14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50000</c:v>
                      </c:pt>
                      <c:pt idx="3">
                        <c:v>70000</c:v>
                      </c:pt>
                      <c:pt idx="4">
                        <c:v>100000</c:v>
                      </c:pt>
                      <c:pt idx="5">
                        <c:v>100000</c:v>
                      </c:pt>
                      <c:pt idx="6">
                        <c:v>100000</c:v>
                      </c:pt>
                      <c:pt idx="7">
                        <c:v>100000</c:v>
                      </c:pt>
                      <c:pt idx="8">
                        <c:v>100000</c:v>
                      </c:pt>
                      <c:pt idx="9">
                        <c:v>100000</c:v>
                      </c:pt>
                      <c:pt idx="10">
                        <c:v>100000</c:v>
                      </c:pt>
                      <c:pt idx="11">
                        <c:v>100000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12F-47F1-AE55-D0F6D248A88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TOKY'!$B$15</c15:sqref>
                        </c15:formulaRef>
                      </c:ext>
                    </c:extLst>
                    <c:strCache>
                      <c:ptCount val="1"/>
                      <c:pt idx="0">
                        <c:v>A. Cash inflow celkem (1+2)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TOKY'!$C$15:$N$15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40000</c:v>
                      </c:pt>
                      <c:pt idx="1">
                        <c:v>0</c:v>
                      </c:pt>
                      <c:pt idx="2">
                        <c:v>50000</c:v>
                      </c:pt>
                      <c:pt idx="3">
                        <c:v>70000</c:v>
                      </c:pt>
                      <c:pt idx="4">
                        <c:v>100000</c:v>
                      </c:pt>
                      <c:pt idx="5">
                        <c:v>100000</c:v>
                      </c:pt>
                      <c:pt idx="6">
                        <c:v>100000</c:v>
                      </c:pt>
                      <c:pt idx="7">
                        <c:v>100000</c:v>
                      </c:pt>
                      <c:pt idx="8">
                        <c:v>100000</c:v>
                      </c:pt>
                      <c:pt idx="9">
                        <c:v>100000</c:v>
                      </c:pt>
                      <c:pt idx="10">
                        <c:v>100000</c:v>
                      </c:pt>
                      <c:pt idx="11">
                        <c:v>100000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12F-47F1-AE55-D0F6D248A88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TOKY'!$B$17</c15:sqref>
                        </c15:formulaRef>
                      </c:ext>
                    </c:extLst>
                    <c:strCache>
                      <c:ptCount val="1"/>
                      <c:pt idx="0">
                        <c:v>4. Zvýšení stavu zásob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1000</c:v>
                      </c:pt>
                      <c:pt idx="3">
                        <c:v>500</c:v>
                      </c:pt>
                      <c:pt idx="4">
                        <c:v>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12F-47F1-AE55-D0F6D248A88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TOKY'!$B$18</c15:sqref>
                        </c15:formulaRef>
                      </c:ext>
                    </c:extLst>
                    <c:strCache>
                      <c:ptCount val="1"/>
                      <c:pt idx="0">
                        <c:v>5. Přírustek peněžní hotovosti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12F-47F1-AE55-D0F6D248A88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TOKY'!$B$19</c15:sqref>
                        </c15:formulaRef>
                      </c:ext>
                    </c:extLst>
                    <c:strCache>
                      <c:ptCount val="1"/>
                      <c:pt idx="0">
                        <c:v>a) na účtu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TOKY'!$C$19:$N$19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2">
                        <c:v>500</c:v>
                      </c:pt>
                      <c:pt idx="3">
                        <c:v>300</c:v>
                      </c:pt>
                      <c:pt idx="4">
                        <c:v>200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12F-47F1-AE55-D0F6D248A889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TOKY'!$B$20</c15:sqref>
                        </c15:formulaRef>
                      </c:ext>
                    </c:extLst>
                    <c:strCache>
                      <c:ptCount val="1"/>
                      <c:pt idx="0">
                        <c:v>b) v pokladně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TOKY'!$C$20:$N$20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612F-47F1-AE55-D0F6D248A889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TOKY'!$B$22</c15:sqref>
                        </c15:formulaRef>
                      </c:ext>
                    </c:extLst>
                    <c:strCache>
                      <c:ptCount val="1"/>
                      <c:pt idx="0">
                        <c:v>7. Provozní náklady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TOKY'!$C$22:$N$22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35000</c:v>
                      </c:pt>
                      <c:pt idx="3">
                        <c:v>52000</c:v>
                      </c:pt>
                      <c:pt idx="4">
                        <c:v>68000</c:v>
                      </c:pt>
                      <c:pt idx="5">
                        <c:v>70000</c:v>
                      </c:pt>
                      <c:pt idx="6">
                        <c:v>70000</c:v>
                      </c:pt>
                      <c:pt idx="7">
                        <c:v>70000</c:v>
                      </c:pt>
                      <c:pt idx="8">
                        <c:v>70000</c:v>
                      </c:pt>
                      <c:pt idx="9">
                        <c:v>70000</c:v>
                      </c:pt>
                      <c:pt idx="10">
                        <c:v>70000</c:v>
                      </c:pt>
                      <c:pt idx="11">
                        <c:v>70000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12F-47F1-AE55-D0F6D248A889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TOKY'!$B$23</c15:sqref>
                        </c15:formulaRef>
                      </c:ext>
                    </c:extLst>
                    <c:strCache>
                      <c:ptCount val="1"/>
                      <c:pt idx="0">
                        <c:v>8. Dluhová služba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TOKY'!$C$23:$N$23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612F-47F1-AE55-D0F6D248A889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TOKY'!$B$24</c15:sqref>
                        </c15:formulaRef>
                      </c:ext>
                    </c:extLst>
                    <c:strCache>
                      <c:ptCount val="1"/>
                      <c:pt idx="0">
                        <c:v>% úroků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TOKY'!$C$24:$N$24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612F-47F1-AE55-D0F6D248A889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TOKY'!$B$25</c15:sqref>
                        </c15:formulaRef>
                      </c:ext>
                    </c:extLst>
                    <c:strCache>
                      <c:ptCount val="1"/>
                      <c:pt idx="0">
                        <c:v>a) Úroky z úvěru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TOKY'!$C$25:$N$25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612F-47F1-AE55-D0F6D248A889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TOKY'!$B$26</c15:sqref>
                        </c15:formulaRef>
                      </c:ext>
                    </c:extLst>
                    <c:strCache>
                      <c:ptCount val="1"/>
                      <c:pt idx="0">
                        <c:v>b) Splátky úvěru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TOKY'!$C$26:$N$26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612F-47F1-AE55-D0F6D248A889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TOKY'!$B$27</c15:sqref>
                        </c15:formulaRef>
                      </c:ext>
                    </c:extLst>
                    <c:strCache>
                      <c:ptCount val="1"/>
                      <c:pt idx="0">
                        <c:v>9. Daně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TOKY'!$C$27:$N$27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5000</c:v>
                      </c:pt>
                      <c:pt idx="3">
                        <c:v>6500</c:v>
                      </c:pt>
                      <c:pt idx="4">
                        <c:v>13500</c:v>
                      </c:pt>
                      <c:pt idx="5">
                        <c:v>12500</c:v>
                      </c:pt>
                      <c:pt idx="6">
                        <c:v>12500</c:v>
                      </c:pt>
                      <c:pt idx="7">
                        <c:v>12500</c:v>
                      </c:pt>
                      <c:pt idx="8">
                        <c:v>12500</c:v>
                      </c:pt>
                      <c:pt idx="9">
                        <c:v>12500</c:v>
                      </c:pt>
                      <c:pt idx="10">
                        <c:v>12500</c:v>
                      </c:pt>
                      <c:pt idx="11">
                        <c:v>12500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12F-47F1-AE55-D0F6D248A889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TOKY'!$B$28</c15:sqref>
                        </c15:formulaRef>
                      </c:ext>
                    </c:extLst>
                    <c:strCache>
                      <c:ptCount val="1"/>
                      <c:pt idx="0">
                        <c:v>10. Podíl na zisku (dividendy)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TOKY'!$C$28:$N$28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612F-47F1-AE55-D0F6D248A889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TOKY'!$B$29</c15:sqref>
                        </c15:formulaRef>
                      </c:ext>
                    </c:extLst>
                    <c:strCache>
                      <c:ptCount val="1"/>
                      <c:pt idx="0">
                        <c:v>B. Cash Outflow celkem 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TOKY'!$C$29:$N$29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20000</c:v>
                      </c:pt>
                      <c:pt idx="1">
                        <c:v>20000</c:v>
                      </c:pt>
                      <c:pt idx="2">
                        <c:v>41500</c:v>
                      </c:pt>
                      <c:pt idx="3">
                        <c:v>59300</c:v>
                      </c:pt>
                      <c:pt idx="4">
                        <c:v>82200</c:v>
                      </c:pt>
                      <c:pt idx="5">
                        <c:v>82500</c:v>
                      </c:pt>
                      <c:pt idx="6">
                        <c:v>82500</c:v>
                      </c:pt>
                      <c:pt idx="7">
                        <c:v>82500</c:v>
                      </c:pt>
                      <c:pt idx="8">
                        <c:v>82500</c:v>
                      </c:pt>
                      <c:pt idx="9">
                        <c:v>122500</c:v>
                      </c:pt>
                      <c:pt idx="10">
                        <c:v>82500</c:v>
                      </c:pt>
                      <c:pt idx="11">
                        <c:v>82500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12F-47F1-AE55-D0F6D248A889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TOKY'!$B$30</c15:sqref>
                        </c15:formulaRef>
                      </c:ext>
                    </c:extLst>
                    <c:strCache>
                      <c:ptCount val="1"/>
                      <c:pt idx="0">
                        <c:v>C. Saldo (A. -B.) Inflow - Outflow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'PENEZNI TOKY'!$C$4:$N$5</c15:sqref>
                        </c15:fullRef>
                        <c15:levelRef>
                          <c15:sqref>'PENEZNI TOKY'!$C$5:$N$5</c15:sqref>
                        </c15:levelRef>
                        <c15:formulaRef>
                          <c15:sqref>'PENEZNI TOKY'!$C$5:$N$5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'PENEZNI TOKY'!$C$30:$N$30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20000</c:v>
                      </c:pt>
                      <c:pt idx="1">
                        <c:v>-20000</c:v>
                      </c:pt>
                      <c:pt idx="2">
                        <c:v>8500</c:v>
                      </c:pt>
                      <c:pt idx="3">
                        <c:v>10700</c:v>
                      </c:pt>
                      <c:pt idx="4">
                        <c:v>17800</c:v>
                      </c:pt>
                      <c:pt idx="5">
                        <c:v>17500</c:v>
                      </c:pt>
                      <c:pt idx="6">
                        <c:v>17500</c:v>
                      </c:pt>
                      <c:pt idx="7">
                        <c:v>17500</c:v>
                      </c:pt>
                      <c:pt idx="8">
                        <c:v>17500</c:v>
                      </c:pt>
                      <c:pt idx="9">
                        <c:v>-22500</c:v>
                      </c:pt>
                      <c:pt idx="10">
                        <c:v>17500</c:v>
                      </c:pt>
                      <c:pt idx="11">
                        <c:v>17500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12F-47F1-AE55-D0F6D248A889}"/>
                  </c:ext>
                </c:extLst>
              </c15:ser>
            </c15:filteredBarSeries>
          </c:ext>
        </c:extLst>
      </c:barChart>
      <c:catAx>
        <c:axId val="194780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7796911"/>
        <c:crosses val="autoZero"/>
        <c:auto val="1"/>
        <c:lblAlgn val="ctr"/>
        <c:lblOffset val="100"/>
        <c:noMultiLvlLbl val="0"/>
      </c:catAx>
      <c:valAx>
        <c:axId val="194779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4780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BILANCE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5"/>
          <c:tx>
            <c:strRef>
              <c:f>BILANCE!$B$11</c:f>
              <c:strCache>
                <c:ptCount val="1"/>
                <c:pt idx="0">
                  <c:v>a) Kumulativní cash flow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BILANCE!$C$11:$N$11</c:f>
              <c:numCache>
                <c:formatCode>#,##0</c:formatCode>
                <c:ptCount val="12"/>
                <c:pt idx="0">
                  <c:v>20000</c:v>
                </c:pt>
                <c:pt idx="1">
                  <c:v>0</c:v>
                </c:pt>
                <c:pt idx="2">
                  <c:v>8500</c:v>
                </c:pt>
                <c:pt idx="3">
                  <c:v>19200</c:v>
                </c:pt>
                <c:pt idx="4">
                  <c:v>37000</c:v>
                </c:pt>
                <c:pt idx="5">
                  <c:v>54500</c:v>
                </c:pt>
                <c:pt idx="6">
                  <c:v>72000</c:v>
                </c:pt>
                <c:pt idx="7">
                  <c:v>89500</c:v>
                </c:pt>
                <c:pt idx="8">
                  <c:v>107000</c:v>
                </c:pt>
                <c:pt idx="9">
                  <c:v>84500</c:v>
                </c:pt>
                <c:pt idx="10">
                  <c:v>102000</c:v>
                </c:pt>
                <c:pt idx="11">
                  <c:v>119500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94-48D6-A3EB-979A957D0858}"/>
            </c:ext>
          </c:extLst>
        </c:ser>
        <c:ser>
          <c:idx val="6"/>
          <c:order val="6"/>
          <c:tx>
            <c:strRef>
              <c:f>BILANCE!$B$12</c:f>
              <c:strCache>
                <c:ptCount val="1"/>
                <c:pt idx="0">
                  <c:v>b) Ostatní oběžná aktiva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BILANCE!$C$12:$N$12</c:f>
              <c:numCache>
                <c:formatCode>#,##0</c:formatCode>
                <c:ptCount val="12"/>
                <c:pt idx="2">
                  <c:v>1500</c:v>
                </c:pt>
                <c:pt idx="3">
                  <c:v>2300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94-48D6-A3EB-979A957D0858}"/>
            </c:ext>
          </c:extLst>
        </c:ser>
        <c:ser>
          <c:idx val="8"/>
          <c:order val="8"/>
          <c:tx>
            <c:strRef>
              <c:f>BILANCE!$B$14</c:f>
              <c:strCache>
                <c:ptCount val="1"/>
                <c:pt idx="0">
                  <c:v>a) Základní prostředky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BILANCE!$C$14:$N$14</c:f>
              <c:numCache>
                <c:formatCode>#,##0</c:formatCode>
                <c:ptCount val="12"/>
                <c:pt idx="0">
                  <c:v>20000</c:v>
                </c:pt>
                <c:pt idx="1">
                  <c:v>40000</c:v>
                </c:pt>
                <c:pt idx="2">
                  <c:v>35000</c:v>
                </c:pt>
                <c:pt idx="3">
                  <c:v>30000</c:v>
                </c:pt>
                <c:pt idx="4">
                  <c:v>25000</c:v>
                </c:pt>
                <c:pt idx="5">
                  <c:v>20000</c:v>
                </c:pt>
                <c:pt idx="6">
                  <c:v>15000</c:v>
                </c:pt>
                <c:pt idx="7">
                  <c:v>10000</c:v>
                </c:pt>
                <c:pt idx="8">
                  <c:v>5000</c:v>
                </c:pt>
                <c:pt idx="9">
                  <c:v>40000</c:v>
                </c:pt>
                <c:pt idx="10">
                  <c:v>35000</c:v>
                </c:pt>
                <c:pt idx="1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94-48D6-A3EB-979A957D0858}"/>
            </c:ext>
          </c:extLst>
        </c:ser>
        <c:ser>
          <c:idx val="10"/>
          <c:order val="10"/>
          <c:tx>
            <c:strRef>
              <c:f>BILANCE!$B$16</c:f>
              <c:strCache>
                <c:ptCount val="1"/>
                <c:pt idx="0">
                  <c:v>Aktiva celkem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BILANCE!$C$16:$N$16</c:f>
              <c:numCache>
                <c:formatCode>#,##0</c:formatCode>
                <c:ptCount val="12"/>
                <c:pt idx="0">
                  <c:v>40000</c:v>
                </c:pt>
                <c:pt idx="1">
                  <c:v>40000</c:v>
                </c:pt>
                <c:pt idx="2">
                  <c:v>45000</c:v>
                </c:pt>
                <c:pt idx="3">
                  <c:v>51500</c:v>
                </c:pt>
                <c:pt idx="4">
                  <c:v>65000</c:v>
                </c:pt>
                <c:pt idx="5">
                  <c:v>77500</c:v>
                </c:pt>
                <c:pt idx="6">
                  <c:v>90000</c:v>
                </c:pt>
                <c:pt idx="7">
                  <c:v>102500</c:v>
                </c:pt>
                <c:pt idx="8">
                  <c:v>115000</c:v>
                </c:pt>
                <c:pt idx="9">
                  <c:v>127500</c:v>
                </c:pt>
                <c:pt idx="10">
                  <c:v>140000</c:v>
                </c:pt>
                <c:pt idx="11">
                  <c:v>152500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94-48D6-A3EB-979A957D0858}"/>
            </c:ext>
          </c:extLst>
        </c:ser>
        <c:ser>
          <c:idx val="13"/>
          <c:order val="13"/>
          <c:tx>
            <c:strRef>
              <c:f>BILANCE!$B$19</c:f>
              <c:strCache>
                <c:ptCount val="1"/>
                <c:pt idx="0">
                  <c:v>2. Vklad podnikatele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BILANCE!$C$19:$N$19</c:f>
              <c:numCache>
                <c:formatCode>#,##0</c:formatCode>
                <c:ptCount val="12"/>
                <c:pt idx="0">
                  <c:v>40000</c:v>
                </c:pt>
                <c:pt idx="1">
                  <c:v>40000</c:v>
                </c:pt>
                <c:pt idx="2">
                  <c:v>40000</c:v>
                </c:pt>
                <c:pt idx="3">
                  <c:v>40000</c:v>
                </c:pt>
                <c:pt idx="4">
                  <c:v>40000</c:v>
                </c:pt>
                <c:pt idx="5">
                  <c:v>40000</c:v>
                </c:pt>
                <c:pt idx="6">
                  <c:v>40000</c:v>
                </c:pt>
                <c:pt idx="7">
                  <c:v>40000</c:v>
                </c:pt>
                <c:pt idx="8">
                  <c:v>40000</c:v>
                </c:pt>
                <c:pt idx="9">
                  <c:v>40000</c:v>
                </c:pt>
                <c:pt idx="10">
                  <c:v>40000</c:v>
                </c:pt>
                <c:pt idx="11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494-48D6-A3EB-979A957D0858}"/>
            </c:ext>
          </c:extLst>
        </c:ser>
        <c:ser>
          <c:idx val="14"/>
          <c:order val="14"/>
          <c:tx>
            <c:strRef>
              <c:f>BILANCE!$B$20</c:f>
              <c:strCache>
                <c:ptCount val="1"/>
                <c:pt idx="0">
                  <c:v>3. Naakumulovaný zisk / ztráta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BILANCE!$C$20:$N$20</c:f>
              <c:numCache>
                <c:formatCode>#,##0</c:formatCode>
                <c:ptCount val="12"/>
                <c:pt idx="2">
                  <c:v>5000</c:v>
                </c:pt>
                <c:pt idx="3">
                  <c:v>11500</c:v>
                </c:pt>
                <c:pt idx="4">
                  <c:v>25000</c:v>
                </c:pt>
                <c:pt idx="5">
                  <c:v>37500</c:v>
                </c:pt>
                <c:pt idx="6">
                  <c:v>50000</c:v>
                </c:pt>
                <c:pt idx="7">
                  <c:v>62500</c:v>
                </c:pt>
                <c:pt idx="8">
                  <c:v>75000</c:v>
                </c:pt>
                <c:pt idx="9">
                  <c:v>87500</c:v>
                </c:pt>
                <c:pt idx="10">
                  <c:v>100000</c:v>
                </c:pt>
                <c:pt idx="11">
                  <c:v>112500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494-48D6-A3EB-979A957D0858}"/>
            </c:ext>
          </c:extLst>
        </c:ser>
        <c:ser>
          <c:idx val="15"/>
          <c:order val="15"/>
          <c:tx>
            <c:strRef>
              <c:f>BILANCE!$B$21</c:f>
              <c:strCache>
                <c:ptCount val="1"/>
                <c:pt idx="0">
                  <c:v>Pasiva celkem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BILANCE!$C$4:$N$5</c15:sqref>
                  </c15:fullRef>
                  <c15:levelRef>
                    <c15:sqref>BILANCE!$C$5:$N$5</c15:sqref>
                  </c15:levelRef>
                </c:ext>
              </c:extLst>
              <c:f>BILANCE!$C$5:$N$5</c:f>
              <c:strCache>
                <c:ptCount val="1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</c:strCache>
            </c:strRef>
          </c:cat>
          <c:val>
            <c:numRef>
              <c:f>BILANCE!$C$21:$N$21</c:f>
              <c:numCache>
                <c:formatCode>#,##0</c:formatCode>
                <c:ptCount val="12"/>
                <c:pt idx="0">
                  <c:v>40000</c:v>
                </c:pt>
                <c:pt idx="1">
                  <c:v>40000</c:v>
                </c:pt>
                <c:pt idx="2">
                  <c:v>45000</c:v>
                </c:pt>
                <c:pt idx="3">
                  <c:v>51500</c:v>
                </c:pt>
                <c:pt idx="4">
                  <c:v>65000</c:v>
                </c:pt>
                <c:pt idx="5">
                  <c:v>77500</c:v>
                </c:pt>
                <c:pt idx="6">
                  <c:v>90000</c:v>
                </c:pt>
                <c:pt idx="7">
                  <c:v>102500</c:v>
                </c:pt>
                <c:pt idx="8">
                  <c:v>115000</c:v>
                </c:pt>
                <c:pt idx="9">
                  <c:v>127500</c:v>
                </c:pt>
                <c:pt idx="10">
                  <c:v>140000</c:v>
                </c:pt>
                <c:pt idx="11">
                  <c:v>152500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494-48D6-A3EB-979A957D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6012031"/>
        <c:axId val="17860139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BILANCE!$B$6</c15:sqref>
                        </c15:formulaRef>
                      </c:ext>
                    </c:extLst>
                    <c:strCache>
                      <c:ptCount val="1"/>
                      <c:pt idx="0">
                        <c:v>Výrobní program</c:v>
                      </c:pt>
                    </c:strCache>
                  </c:strRef>
                </c:tx>
                <c:spPr>
                  <a:solidFill>
                    <a:schemeClr val="accent1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BILANCE!$C$6:$N$6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0.5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  <c:pt idx="9">
                        <c:v>1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494-48D6-A3EB-979A957D085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BILANCE!$B$7</c15:sqref>
                        </c15:formulaRef>
                      </c:ext>
                    </c:extLst>
                    <c:strCache>
                      <c:ptCount val="1"/>
                      <c:pt idx="0">
                        <c:v>Jednotky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BILANCE!$C$7:$N$7</c15:sqref>
                        </c15:formulaRef>
                      </c:ext>
                    </c:extLst>
                    <c:numCache>
                      <c:formatCode>_-* #\ ##0\ [$Kč-405]_-;\-* #\ ##0\ [$Kč-405]_-;_-* "-"??\ [$Kč-405]_-;_-@_-</c:formatCode>
                      <c:ptCount val="12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  <c:pt idx="7">
                        <c:v>1000</c:v>
                      </c:pt>
                      <c:pt idx="8">
                        <c:v>1000</c:v>
                      </c:pt>
                      <c:pt idx="9">
                        <c:v>1000</c:v>
                      </c:pt>
                      <c:pt idx="10">
                        <c:v>1000</c:v>
                      </c:pt>
                      <c:pt idx="11">
                        <c:v>1000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494-48D6-A3EB-979A957D085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BILANCE!$B$8</c15:sqref>
                        </c15:formulaRef>
                      </c:ext>
                    </c:extLst>
                    <c:strCache>
                      <c:ptCount val="1"/>
                      <c:pt idx="0">
                        <c:v>BLOK C: OČEKÁVANÁ BILANCE  -  PROJECTED BALANCE SHEET</c:v>
                      </c:pt>
                    </c:strCache>
                  </c:strRef>
                </c:tx>
                <c:spPr>
                  <a:solidFill>
                    <a:schemeClr val="accent3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BILANCE!$C$8:$N$8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8494-48D6-A3EB-979A957D085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BILANCE!$B$9</c15:sqref>
                        </c15:formulaRef>
                      </c:ext>
                    </c:extLst>
                    <c:strCache>
                      <c:ptCount val="1"/>
                      <c:pt idx="0">
                        <c:v>A. Aktiva</c:v>
                      </c:pt>
                    </c:strCache>
                  </c:strRef>
                </c:tx>
                <c:spPr>
                  <a:solidFill>
                    <a:schemeClr val="accent4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BILANCE!$C$9:$N$9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8494-48D6-A3EB-979A957D085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BILANCE!$B$10</c15:sqref>
                        </c15:formulaRef>
                      </c:ext>
                    </c:extLst>
                    <c:strCache>
                      <c:ptCount val="1"/>
                      <c:pt idx="0">
                        <c:v>1. Oběžná aktiva</c:v>
                      </c:pt>
                    </c:strCache>
                  </c:strRef>
                </c:tx>
                <c:spPr>
                  <a:solidFill>
                    <a:schemeClr val="accent5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BILANCE!$C$10:$N$10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8494-48D6-A3EB-979A957D0858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BILANCE!$B$13</c15:sqref>
                        </c15:formulaRef>
                      </c:ext>
                    </c:extLst>
                    <c:strCache>
                      <c:ptCount val="1"/>
                      <c:pt idx="0">
                        <c:v>2. Fixní aktiva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BILANCE!$C$13:$N$13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C-8494-48D6-A3EB-979A957D0858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BILANCE!$B$15</c15:sqref>
                        </c15:formulaRef>
                      </c:ext>
                    </c:extLst>
                    <c:strCache>
                      <c:ptCount val="1"/>
                      <c:pt idx="0">
                        <c:v>3. Ztráty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BILANCE!$C$15:$N$15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8494-48D6-A3EB-979A957D0858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BILANCE!$B$17</c15:sqref>
                        </c15:formulaRef>
                      </c:ext>
                    </c:extLst>
                    <c:strCache>
                      <c:ptCount val="1"/>
                      <c:pt idx="0">
                        <c:v>B. Pasiva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BILANCE!$C$17:$N$17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8494-48D6-A3EB-979A957D0858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BILANCE!$B$18</c15:sqref>
                        </c15:formulaRef>
                      </c:ext>
                    </c:extLst>
                    <c:strCache>
                      <c:ptCount val="1"/>
                      <c:pt idx="0">
                        <c:v>1. Stav úvěru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s-CZ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BILANCE!$C$4:$N$5</c15:sqref>
                        </c15:fullRef>
                        <c15:levelRef>
                          <c15:sqref>BILANCE!$C$5:$N$5</c15:sqref>
                        </c15:levelRef>
                        <c15:formulaRef>
                          <c15:sqref>BILANCE!$C$5:$N$5</c15:sqref>
                        </c15:formulaRef>
                      </c:ext>
                    </c:extLst>
                    <c:strCache>
                      <c:ptCount val="12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BILANCE!$C$18:$N$18</c15:sqref>
                        </c15:formulaRef>
                      </c:ext>
                    </c:extLst>
                    <c:numCache>
                      <c:formatCode>#,##0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0-8494-48D6-A3EB-979A957D0858}"/>
                  </c:ext>
                </c:extLst>
              </c15:ser>
            </c15:filteredBarSeries>
          </c:ext>
        </c:extLst>
      </c:barChart>
      <c:catAx>
        <c:axId val="178601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6013951"/>
        <c:crosses val="autoZero"/>
        <c:auto val="1"/>
        <c:lblAlgn val="ctr"/>
        <c:lblOffset val="100"/>
        <c:noMultiLvlLbl val="0"/>
      </c:catAx>
      <c:valAx>
        <c:axId val="17860139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8601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265F60-20B8-4A28-9952-CDBC00B5C95B}">
  <sheetPr>
    <tabColor rgb="FFFF0000"/>
  </sheetPr>
  <sheetViews>
    <sheetView zoomScale="8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3EB6B30-3B57-403F-BCEC-75C1B245259A}">
  <sheetPr>
    <tabColor rgb="FF92D050"/>
  </sheetPr>
  <sheetViews>
    <sheetView zoomScale="8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1E5478-96BD-44F5-AD9D-80C7FD50F00F}">
  <sheetPr>
    <tabColor rgb="FF00B0F0"/>
  </sheetPr>
  <sheetViews>
    <sheetView zoomScale="8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0B3DC4B-C1A6-CB08-F42F-2B012AC38C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7435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902E028-6675-B09A-76BA-26057303FE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D32589E-8B5E-6038-A7FD-74FFAB9DEE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E73A-0290-44C5-8AD3-7C435961DF63}">
  <sheetPr>
    <tabColor rgb="FFFF0000"/>
    <pageSetUpPr fitToPage="1"/>
  </sheetPr>
  <dimension ref="A1:T7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defaultRowHeight="14.4" x14ac:dyDescent="0.3"/>
  <cols>
    <col min="1" max="1" width="5.77734375" customWidth="1"/>
    <col min="2" max="2" width="25.77734375" customWidth="1"/>
    <col min="3" max="14" width="10.7773437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">
      <c r="A2" s="27"/>
      <c r="B2" s="1" t="s">
        <v>0</v>
      </c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3">
      <c r="A4" s="27"/>
      <c r="B4" s="10" t="s">
        <v>1</v>
      </c>
      <c r="C4" s="11" t="s">
        <v>5</v>
      </c>
      <c r="D4" s="11" t="s">
        <v>5</v>
      </c>
      <c r="E4" s="12" t="s">
        <v>6</v>
      </c>
      <c r="F4" s="12" t="s">
        <v>6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4" t="s">
        <v>7</v>
      </c>
      <c r="O4" s="27"/>
      <c r="P4" s="27"/>
      <c r="Q4" s="27"/>
      <c r="R4" s="27"/>
      <c r="S4" s="27"/>
      <c r="T4" s="27"/>
    </row>
    <row r="5" spans="1:20" x14ac:dyDescent="0.3">
      <c r="A5" s="27"/>
      <c r="B5" s="15" t="s">
        <v>2</v>
      </c>
      <c r="C5" s="3">
        <f>1994</f>
        <v>1994</v>
      </c>
      <c r="D5" s="3">
        <f>C5+1</f>
        <v>1995</v>
      </c>
      <c r="E5" s="3">
        <f t="shared" ref="E5:N5" si="0">D5+1</f>
        <v>1996</v>
      </c>
      <c r="F5" s="3">
        <f t="shared" si="0"/>
        <v>1997</v>
      </c>
      <c r="G5" s="3">
        <f t="shared" si="0"/>
        <v>1998</v>
      </c>
      <c r="H5" s="3">
        <f t="shared" si="0"/>
        <v>1999</v>
      </c>
      <c r="I5" s="3">
        <f t="shared" si="0"/>
        <v>2000</v>
      </c>
      <c r="J5" s="3">
        <f t="shared" si="0"/>
        <v>2001</v>
      </c>
      <c r="K5" s="3">
        <f t="shared" si="0"/>
        <v>2002</v>
      </c>
      <c r="L5" s="3">
        <f t="shared" si="0"/>
        <v>2003</v>
      </c>
      <c r="M5" s="3">
        <f t="shared" si="0"/>
        <v>2004</v>
      </c>
      <c r="N5" s="16">
        <f t="shared" si="0"/>
        <v>2005</v>
      </c>
      <c r="O5" s="27"/>
      <c r="P5" s="27"/>
      <c r="Q5" s="27"/>
      <c r="R5" s="27"/>
      <c r="S5" s="27"/>
      <c r="T5" s="27"/>
    </row>
    <row r="6" spans="1:20" x14ac:dyDescent="0.3">
      <c r="A6" s="27"/>
      <c r="B6" s="15" t="s">
        <v>3</v>
      </c>
      <c r="C6" s="4">
        <v>0</v>
      </c>
      <c r="D6" s="4">
        <v>0</v>
      </c>
      <c r="E6" s="4">
        <v>0.5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17">
        <v>1</v>
      </c>
      <c r="O6" s="27"/>
      <c r="P6" s="27"/>
      <c r="Q6" s="27"/>
      <c r="R6" s="27"/>
      <c r="S6" s="27"/>
      <c r="T6" s="27"/>
    </row>
    <row r="7" spans="1:20" x14ac:dyDescent="0.3">
      <c r="A7" s="27"/>
      <c r="B7" s="18" t="s">
        <v>4</v>
      </c>
      <c r="C7" s="5">
        <v>1000</v>
      </c>
      <c r="D7" s="5">
        <v>1000</v>
      </c>
      <c r="E7" s="5">
        <v>1000</v>
      </c>
      <c r="F7" s="5">
        <v>1000</v>
      </c>
      <c r="G7" s="5">
        <v>1000</v>
      </c>
      <c r="H7" s="5">
        <v>1000</v>
      </c>
      <c r="I7" s="5">
        <v>1000</v>
      </c>
      <c r="J7" s="5">
        <v>1000</v>
      </c>
      <c r="K7" s="5">
        <v>1000</v>
      </c>
      <c r="L7" s="5">
        <v>1000</v>
      </c>
      <c r="M7" s="5">
        <v>1000</v>
      </c>
      <c r="N7" s="19">
        <v>1000</v>
      </c>
      <c r="O7" s="27"/>
      <c r="P7" s="27"/>
      <c r="Q7" s="27"/>
      <c r="R7" s="27"/>
      <c r="S7" s="27"/>
      <c r="T7" s="27"/>
    </row>
    <row r="8" spans="1:20" x14ac:dyDescent="0.3">
      <c r="A8" s="27"/>
      <c r="B8" s="36" t="s">
        <v>8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27"/>
      <c r="P8" s="27"/>
      <c r="Q8" s="27"/>
      <c r="R8" s="27"/>
      <c r="S8" s="27"/>
      <c r="T8" s="27"/>
    </row>
    <row r="9" spans="1:20" x14ac:dyDescent="0.3">
      <c r="A9" s="27"/>
      <c r="B9" s="39" t="s">
        <v>9</v>
      </c>
      <c r="C9" s="7"/>
      <c r="D9" s="7"/>
      <c r="E9" s="7">
        <v>50000</v>
      </c>
      <c r="F9" s="7">
        <v>70000</v>
      </c>
      <c r="G9" s="7">
        <v>100000</v>
      </c>
      <c r="H9" s="7">
        <v>100000</v>
      </c>
      <c r="I9" s="7">
        <v>100000</v>
      </c>
      <c r="J9" s="7">
        <v>100000</v>
      </c>
      <c r="K9" s="7">
        <v>100000</v>
      </c>
      <c r="L9" s="7">
        <v>100000</v>
      </c>
      <c r="M9" s="7">
        <v>100000</v>
      </c>
      <c r="N9" s="20">
        <v>100000</v>
      </c>
      <c r="O9" s="28"/>
      <c r="P9" s="27"/>
      <c r="Q9" s="27"/>
      <c r="R9" s="27"/>
      <c r="S9" s="27"/>
      <c r="T9" s="27"/>
    </row>
    <row r="10" spans="1:20" x14ac:dyDescent="0.3">
      <c r="A10" s="27"/>
      <c r="B10" s="15" t="s">
        <v>10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1"/>
      <c r="O10" s="28"/>
      <c r="P10" s="27"/>
      <c r="Q10" s="27"/>
      <c r="R10" s="27"/>
      <c r="S10" s="27"/>
      <c r="T10" s="27"/>
    </row>
    <row r="11" spans="1:20" x14ac:dyDescent="0.3">
      <c r="A11" s="27"/>
      <c r="B11" s="15" t="s">
        <v>11</v>
      </c>
      <c r="C11" s="8"/>
      <c r="D11" s="8"/>
      <c r="E11" s="8">
        <v>10000</v>
      </c>
      <c r="F11" s="8">
        <v>15000</v>
      </c>
      <c r="G11" s="8">
        <v>20000</v>
      </c>
      <c r="H11" s="8">
        <v>20000</v>
      </c>
      <c r="I11" s="8">
        <v>20000</v>
      </c>
      <c r="J11" s="8">
        <v>20000</v>
      </c>
      <c r="K11" s="8">
        <v>20000</v>
      </c>
      <c r="L11" s="8">
        <v>20000</v>
      </c>
      <c r="M11" s="8">
        <v>20000</v>
      </c>
      <c r="N11" s="21">
        <v>20000</v>
      </c>
      <c r="O11" s="28"/>
      <c r="P11" s="27"/>
      <c r="Q11" s="27"/>
      <c r="R11" s="27"/>
      <c r="S11" s="27"/>
      <c r="T11" s="27"/>
    </row>
    <row r="12" spans="1:20" x14ac:dyDescent="0.3">
      <c r="A12" s="27"/>
      <c r="B12" s="15" t="s">
        <v>12</v>
      </c>
      <c r="C12" s="8"/>
      <c r="D12" s="8"/>
      <c r="E12" s="8">
        <v>5000</v>
      </c>
      <c r="F12" s="8">
        <v>8000</v>
      </c>
      <c r="G12" s="8">
        <v>10000</v>
      </c>
      <c r="H12" s="8">
        <v>10000</v>
      </c>
      <c r="I12" s="8">
        <v>10000</v>
      </c>
      <c r="J12" s="8">
        <v>10000</v>
      </c>
      <c r="K12" s="8">
        <v>10000</v>
      </c>
      <c r="L12" s="8">
        <v>10000</v>
      </c>
      <c r="M12" s="8">
        <v>10000</v>
      </c>
      <c r="N12" s="21">
        <v>10000</v>
      </c>
      <c r="O12" s="28"/>
      <c r="P12" s="27"/>
      <c r="Q12" s="27"/>
      <c r="R12" s="27"/>
      <c r="S12" s="27"/>
      <c r="T12" s="27"/>
    </row>
    <row r="13" spans="1:20" x14ac:dyDescent="0.3">
      <c r="A13" s="27"/>
      <c r="B13" s="15" t="s">
        <v>13</v>
      </c>
      <c r="C13" s="8"/>
      <c r="D13" s="8"/>
      <c r="E13" s="8">
        <v>5000</v>
      </c>
      <c r="F13" s="8">
        <v>8000</v>
      </c>
      <c r="G13" s="8">
        <v>10000</v>
      </c>
      <c r="H13" s="8">
        <v>10000</v>
      </c>
      <c r="I13" s="8">
        <v>10000</v>
      </c>
      <c r="J13" s="8">
        <v>10000</v>
      </c>
      <c r="K13" s="8">
        <v>10000</v>
      </c>
      <c r="L13" s="8">
        <v>10000</v>
      </c>
      <c r="M13" s="8">
        <v>10000</v>
      </c>
      <c r="N13" s="21">
        <v>10000</v>
      </c>
      <c r="O13" s="28"/>
      <c r="P13" s="27"/>
      <c r="Q13" s="27"/>
      <c r="R13" s="27"/>
      <c r="S13" s="27"/>
      <c r="T13" s="27"/>
    </row>
    <row r="14" spans="1:20" x14ac:dyDescent="0.3">
      <c r="A14" s="27"/>
      <c r="B14" s="15" t="s">
        <v>14</v>
      </c>
      <c r="C14" s="8"/>
      <c r="D14" s="8"/>
      <c r="E14" s="8">
        <v>5000</v>
      </c>
      <c r="F14" s="8">
        <v>8000</v>
      </c>
      <c r="G14" s="8">
        <v>10000</v>
      </c>
      <c r="H14" s="8">
        <v>10000</v>
      </c>
      <c r="I14" s="8">
        <v>10000</v>
      </c>
      <c r="J14" s="8">
        <v>10000</v>
      </c>
      <c r="K14" s="8">
        <v>10000</v>
      </c>
      <c r="L14" s="8">
        <v>10000</v>
      </c>
      <c r="M14" s="8">
        <v>10000</v>
      </c>
      <c r="N14" s="21">
        <v>10000</v>
      </c>
      <c r="O14" s="28"/>
      <c r="P14" s="27"/>
      <c r="Q14" s="27"/>
      <c r="R14" s="27"/>
      <c r="S14" s="27"/>
      <c r="T14" s="27"/>
    </row>
    <row r="15" spans="1:20" x14ac:dyDescent="0.3">
      <c r="A15" s="27"/>
      <c r="B15" s="15" t="s">
        <v>15</v>
      </c>
      <c r="C15" s="8"/>
      <c r="D15" s="8"/>
      <c r="E15" s="8">
        <v>4000</v>
      </c>
      <c r="F15" s="8">
        <v>6000</v>
      </c>
      <c r="G15" s="8">
        <v>10000</v>
      </c>
      <c r="H15" s="8">
        <v>10000</v>
      </c>
      <c r="I15" s="8">
        <v>10000</v>
      </c>
      <c r="J15" s="8">
        <v>10000</v>
      </c>
      <c r="K15" s="8">
        <v>10000</v>
      </c>
      <c r="L15" s="8">
        <v>10000</v>
      </c>
      <c r="M15" s="8">
        <v>10000</v>
      </c>
      <c r="N15" s="21">
        <v>10000</v>
      </c>
      <c r="O15" s="28"/>
      <c r="P15" s="27"/>
      <c r="Q15" s="27"/>
      <c r="R15" s="27"/>
      <c r="S15" s="27"/>
      <c r="T15" s="27"/>
    </row>
    <row r="16" spans="1:20" x14ac:dyDescent="0.3">
      <c r="A16" s="27"/>
      <c r="B16" s="15" t="s">
        <v>16</v>
      </c>
      <c r="C16" s="8"/>
      <c r="D16" s="8"/>
      <c r="E16" s="8">
        <f>SUM(E11:E15)</f>
        <v>29000</v>
      </c>
      <c r="F16" s="8">
        <f t="shared" ref="F16:N16" si="1">SUM(F11:F15)</f>
        <v>45000</v>
      </c>
      <c r="G16" s="8">
        <f t="shared" si="1"/>
        <v>60000</v>
      </c>
      <c r="H16" s="8">
        <f t="shared" si="1"/>
        <v>60000</v>
      </c>
      <c r="I16" s="8">
        <f t="shared" si="1"/>
        <v>60000</v>
      </c>
      <c r="J16" s="8">
        <f t="shared" si="1"/>
        <v>60000</v>
      </c>
      <c r="K16" s="8">
        <f t="shared" si="1"/>
        <v>60000</v>
      </c>
      <c r="L16" s="8">
        <f t="shared" si="1"/>
        <v>60000</v>
      </c>
      <c r="M16" s="8">
        <f t="shared" si="1"/>
        <v>60000</v>
      </c>
      <c r="N16" s="21">
        <f t="shared" si="1"/>
        <v>60000</v>
      </c>
      <c r="O16" s="28"/>
      <c r="P16" s="27"/>
      <c r="Q16" s="27"/>
      <c r="R16" s="27"/>
      <c r="S16" s="27"/>
      <c r="T16" s="27"/>
    </row>
    <row r="17" spans="1:20" x14ac:dyDescent="0.3">
      <c r="A17" s="27"/>
      <c r="B17" s="15" t="s">
        <v>17</v>
      </c>
      <c r="C17" s="8"/>
      <c r="D17" s="8"/>
      <c r="E17" s="8">
        <v>1000</v>
      </c>
      <c r="F17" s="8">
        <v>2000</v>
      </c>
      <c r="G17" s="8">
        <v>2000</v>
      </c>
      <c r="H17" s="8">
        <v>6000</v>
      </c>
      <c r="I17" s="8">
        <v>6000</v>
      </c>
      <c r="J17" s="8">
        <v>6000</v>
      </c>
      <c r="K17" s="8">
        <v>6000</v>
      </c>
      <c r="L17" s="8">
        <v>6000</v>
      </c>
      <c r="M17" s="8">
        <v>6000</v>
      </c>
      <c r="N17" s="21">
        <v>6000</v>
      </c>
      <c r="O17" s="28"/>
      <c r="P17" s="27"/>
      <c r="Q17" s="27"/>
      <c r="R17" s="27"/>
      <c r="S17" s="27"/>
      <c r="T17" s="27"/>
    </row>
    <row r="18" spans="1:20" x14ac:dyDescent="0.3">
      <c r="A18" s="27"/>
      <c r="B18" s="15" t="s">
        <v>18</v>
      </c>
      <c r="C18" s="8"/>
      <c r="D18" s="8"/>
      <c r="E18" s="8">
        <v>5000</v>
      </c>
      <c r="F18" s="8">
        <v>5000</v>
      </c>
      <c r="G18" s="8">
        <v>6000</v>
      </c>
      <c r="H18" s="8">
        <v>4000</v>
      </c>
      <c r="I18" s="8">
        <v>4000</v>
      </c>
      <c r="J18" s="8">
        <v>4000</v>
      </c>
      <c r="K18" s="8">
        <v>4000</v>
      </c>
      <c r="L18" s="8">
        <v>4000</v>
      </c>
      <c r="M18" s="8">
        <v>4000</v>
      </c>
      <c r="N18" s="21">
        <v>4000</v>
      </c>
      <c r="O18" s="28"/>
      <c r="P18" s="27"/>
      <c r="Q18" s="27"/>
      <c r="R18" s="27"/>
      <c r="S18" s="27"/>
      <c r="T18" s="27"/>
    </row>
    <row r="19" spans="1:20" x14ac:dyDescent="0.3">
      <c r="A19" s="27"/>
      <c r="B19" s="15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22"/>
      <c r="O19" s="28"/>
      <c r="P19" s="27"/>
      <c r="Q19" s="27"/>
      <c r="R19" s="27"/>
      <c r="S19" s="27"/>
      <c r="T19" s="27"/>
    </row>
    <row r="20" spans="1:20" x14ac:dyDescent="0.3">
      <c r="A20" s="27"/>
      <c r="B20" s="15" t="s">
        <v>30</v>
      </c>
      <c r="C20" s="8"/>
      <c r="D20" s="8"/>
      <c r="E20" s="8">
        <f t="shared" ref="E20:N20" si="2">SUM(E16:E18)</f>
        <v>35000</v>
      </c>
      <c r="F20" s="8">
        <f t="shared" si="2"/>
        <v>52000</v>
      </c>
      <c r="G20" s="8">
        <f t="shared" si="2"/>
        <v>68000</v>
      </c>
      <c r="H20" s="8">
        <f t="shared" si="2"/>
        <v>70000</v>
      </c>
      <c r="I20" s="8">
        <f t="shared" si="2"/>
        <v>70000</v>
      </c>
      <c r="J20" s="8">
        <f t="shared" si="2"/>
        <v>70000</v>
      </c>
      <c r="K20" s="8">
        <f t="shared" si="2"/>
        <v>70000</v>
      </c>
      <c r="L20" s="8">
        <f t="shared" si="2"/>
        <v>70000</v>
      </c>
      <c r="M20" s="8">
        <f t="shared" si="2"/>
        <v>70000</v>
      </c>
      <c r="N20" s="21">
        <f t="shared" si="2"/>
        <v>70000</v>
      </c>
      <c r="O20" s="28"/>
      <c r="P20" s="27"/>
      <c r="Q20" s="27"/>
      <c r="R20" s="27"/>
      <c r="S20" s="27"/>
      <c r="T20" s="27"/>
    </row>
    <row r="21" spans="1:20" x14ac:dyDescent="0.3">
      <c r="A21" s="27"/>
      <c r="B21" s="15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1"/>
      <c r="O21" s="28"/>
      <c r="P21" s="27"/>
      <c r="Q21" s="27"/>
      <c r="R21" s="27"/>
      <c r="S21" s="27"/>
      <c r="T21" s="27"/>
    </row>
    <row r="22" spans="1:20" x14ac:dyDescent="0.3">
      <c r="A22" s="27"/>
      <c r="B22" s="15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1"/>
      <c r="O22" s="28"/>
      <c r="P22" s="27"/>
      <c r="Q22" s="27"/>
      <c r="R22" s="27"/>
      <c r="S22" s="27"/>
      <c r="T22" s="27"/>
    </row>
    <row r="23" spans="1:20" x14ac:dyDescent="0.3">
      <c r="A23" s="27"/>
      <c r="B23" s="15" t="s">
        <v>21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1"/>
      <c r="O23" s="28"/>
      <c r="P23" s="27"/>
      <c r="Q23" s="27"/>
      <c r="R23" s="27"/>
      <c r="S23" s="27"/>
      <c r="T23" s="27"/>
    </row>
    <row r="24" spans="1:20" x14ac:dyDescent="0.3">
      <c r="A24" s="27"/>
      <c r="B24" s="15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1"/>
      <c r="O24" s="28"/>
      <c r="P24" s="27"/>
      <c r="Q24" s="27"/>
      <c r="R24" s="27"/>
      <c r="S24" s="27"/>
      <c r="T24" s="27"/>
    </row>
    <row r="25" spans="1:20" x14ac:dyDescent="0.3">
      <c r="A25" s="27"/>
      <c r="B25" s="15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1"/>
      <c r="O25" s="28"/>
      <c r="P25" s="27"/>
      <c r="Q25" s="27"/>
      <c r="R25" s="27"/>
      <c r="S25" s="27"/>
      <c r="T25" s="27"/>
    </row>
    <row r="26" spans="1:20" x14ac:dyDescent="0.3">
      <c r="A26" s="27"/>
      <c r="B26" s="15" t="s">
        <v>16</v>
      </c>
      <c r="C26" s="8"/>
      <c r="D26" s="8"/>
      <c r="E26" s="8">
        <f>SUM(E22:E25)</f>
        <v>0</v>
      </c>
      <c r="F26" s="8">
        <f t="shared" ref="F26:N26" si="3">SUM(F22:F25)</f>
        <v>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21">
        <f t="shared" si="3"/>
        <v>0</v>
      </c>
      <c r="O26" s="28"/>
      <c r="P26" s="27"/>
      <c r="Q26" s="27"/>
      <c r="R26" s="27"/>
      <c r="S26" s="27"/>
      <c r="T26" s="27"/>
    </row>
    <row r="27" spans="1:20" x14ac:dyDescent="0.3">
      <c r="A27" s="27"/>
      <c r="B27" s="15" t="s">
        <v>24</v>
      </c>
      <c r="C27" s="8"/>
      <c r="D27" s="8"/>
      <c r="E27" s="8">
        <v>5000</v>
      </c>
      <c r="F27" s="8">
        <v>5000</v>
      </c>
      <c r="G27" s="8">
        <v>5000</v>
      </c>
      <c r="H27" s="8">
        <v>5000</v>
      </c>
      <c r="I27" s="8">
        <v>5000</v>
      </c>
      <c r="J27" s="8">
        <v>5000</v>
      </c>
      <c r="K27" s="8">
        <v>5000</v>
      </c>
      <c r="L27" s="8">
        <v>5000</v>
      </c>
      <c r="M27" s="8">
        <v>5000</v>
      </c>
      <c r="N27" s="21">
        <v>5000</v>
      </c>
      <c r="O27" s="28"/>
      <c r="P27" s="27"/>
      <c r="Q27" s="27"/>
      <c r="R27" s="27"/>
      <c r="S27" s="27"/>
      <c r="T27" s="27"/>
    </row>
    <row r="28" spans="1:20" x14ac:dyDescent="0.3">
      <c r="A28" s="27"/>
      <c r="B28" s="15"/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22"/>
      <c r="O28" s="28"/>
      <c r="P28" s="27"/>
      <c r="Q28" s="27"/>
      <c r="R28" s="27"/>
      <c r="S28" s="27"/>
      <c r="T28" s="27"/>
    </row>
    <row r="29" spans="1:20" x14ac:dyDescent="0.3">
      <c r="A29" s="27"/>
      <c r="B29" s="40" t="s">
        <v>31</v>
      </c>
      <c r="C29" s="8"/>
      <c r="D29" s="8"/>
      <c r="E29" s="8">
        <f t="shared" ref="E29:N29" si="4">SUM(E20,E26,E27)</f>
        <v>40000</v>
      </c>
      <c r="F29" s="8">
        <f t="shared" si="4"/>
        <v>57000</v>
      </c>
      <c r="G29" s="8">
        <f t="shared" si="4"/>
        <v>73000</v>
      </c>
      <c r="H29" s="8">
        <f t="shared" si="4"/>
        <v>75000</v>
      </c>
      <c r="I29" s="8">
        <f t="shared" si="4"/>
        <v>75000</v>
      </c>
      <c r="J29" s="8">
        <f t="shared" si="4"/>
        <v>75000</v>
      </c>
      <c r="K29" s="8">
        <f t="shared" si="4"/>
        <v>75000</v>
      </c>
      <c r="L29" s="8">
        <f t="shared" si="4"/>
        <v>75000</v>
      </c>
      <c r="M29" s="8">
        <f t="shared" si="4"/>
        <v>75000</v>
      </c>
      <c r="N29" s="21">
        <f t="shared" si="4"/>
        <v>75000</v>
      </c>
      <c r="O29" s="28"/>
      <c r="P29" s="27"/>
      <c r="Q29" s="27"/>
      <c r="R29" s="27"/>
      <c r="S29" s="27"/>
      <c r="T29" s="27"/>
    </row>
    <row r="30" spans="1:20" x14ac:dyDescent="0.3">
      <c r="A30" s="27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1"/>
      <c r="O30" s="28"/>
      <c r="P30" s="27"/>
      <c r="Q30" s="27"/>
      <c r="R30" s="27"/>
      <c r="S30" s="27"/>
      <c r="T30" s="27"/>
    </row>
    <row r="31" spans="1:20" x14ac:dyDescent="0.3">
      <c r="A31" s="27"/>
      <c r="B31" s="15" t="s">
        <v>32</v>
      </c>
      <c r="C31" s="8"/>
      <c r="D31" s="8"/>
      <c r="E31" s="8">
        <f>E9-E29</f>
        <v>10000</v>
      </c>
      <c r="F31" s="8">
        <f t="shared" ref="F31:N31" si="5">F9-F29</f>
        <v>13000</v>
      </c>
      <c r="G31" s="8">
        <f t="shared" si="5"/>
        <v>27000</v>
      </c>
      <c r="H31" s="8">
        <f t="shared" si="5"/>
        <v>25000</v>
      </c>
      <c r="I31" s="8">
        <f t="shared" si="5"/>
        <v>25000</v>
      </c>
      <c r="J31" s="8">
        <f t="shared" si="5"/>
        <v>25000</v>
      </c>
      <c r="K31" s="8">
        <f t="shared" si="5"/>
        <v>25000</v>
      </c>
      <c r="L31" s="8">
        <f t="shared" si="5"/>
        <v>25000</v>
      </c>
      <c r="M31" s="8">
        <f t="shared" si="5"/>
        <v>25000</v>
      </c>
      <c r="N31" s="21">
        <f t="shared" si="5"/>
        <v>25000</v>
      </c>
      <c r="O31" s="28"/>
      <c r="P31" s="27"/>
      <c r="Q31" s="27"/>
      <c r="R31" s="27"/>
      <c r="S31" s="27"/>
      <c r="T31" s="27"/>
    </row>
    <row r="32" spans="1:20" x14ac:dyDescent="0.3">
      <c r="A32" s="27"/>
      <c r="B32" s="15" t="s">
        <v>25</v>
      </c>
      <c r="C32" s="8"/>
      <c r="D32" s="8"/>
      <c r="E32" s="8">
        <f>E31*E33</f>
        <v>5000</v>
      </c>
      <c r="F32" s="8">
        <f t="shared" ref="F32:N32" si="6">F31*F33</f>
        <v>6500</v>
      </c>
      <c r="G32" s="8">
        <f t="shared" si="6"/>
        <v>13500</v>
      </c>
      <c r="H32" s="8">
        <f t="shared" si="6"/>
        <v>12500</v>
      </c>
      <c r="I32" s="8">
        <f t="shared" si="6"/>
        <v>12500</v>
      </c>
      <c r="J32" s="8">
        <f t="shared" si="6"/>
        <v>12500</v>
      </c>
      <c r="K32" s="8">
        <f t="shared" si="6"/>
        <v>12500</v>
      </c>
      <c r="L32" s="8">
        <f t="shared" si="6"/>
        <v>12500</v>
      </c>
      <c r="M32" s="8">
        <f t="shared" si="6"/>
        <v>12500</v>
      </c>
      <c r="N32" s="21">
        <f t="shared" si="6"/>
        <v>12500</v>
      </c>
      <c r="O32" s="28"/>
      <c r="P32" s="27"/>
      <c r="Q32" s="27"/>
      <c r="R32" s="27"/>
      <c r="S32" s="27"/>
      <c r="T32" s="27"/>
    </row>
    <row r="33" spans="1:20" x14ac:dyDescent="0.3">
      <c r="A33" s="27"/>
      <c r="B33" s="15" t="s">
        <v>26</v>
      </c>
      <c r="C33" s="6">
        <v>0.5</v>
      </c>
      <c r="D33" s="6">
        <v>0.5</v>
      </c>
      <c r="E33" s="6">
        <v>0.5</v>
      </c>
      <c r="F33" s="6">
        <v>0.5</v>
      </c>
      <c r="G33" s="6">
        <v>0.5</v>
      </c>
      <c r="H33" s="6">
        <v>0.5</v>
      </c>
      <c r="I33" s="6">
        <v>0.5</v>
      </c>
      <c r="J33" s="6">
        <v>0.5</v>
      </c>
      <c r="K33" s="6">
        <v>0.5</v>
      </c>
      <c r="L33" s="6">
        <v>0.5</v>
      </c>
      <c r="M33" s="6">
        <v>0.5</v>
      </c>
      <c r="N33" s="23">
        <v>0.5</v>
      </c>
      <c r="O33" s="28"/>
      <c r="P33" s="27"/>
      <c r="Q33" s="27"/>
      <c r="R33" s="27"/>
      <c r="S33" s="27"/>
      <c r="T33" s="27"/>
    </row>
    <row r="34" spans="1:20" x14ac:dyDescent="0.3">
      <c r="A34" s="27"/>
      <c r="B34" s="15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22"/>
      <c r="O34" s="28"/>
      <c r="P34" s="27"/>
      <c r="Q34" s="27"/>
      <c r="R34" s="27"/>
      <c r="S34" s="27"/>
      <c r="T34" s="27"/>
    </row>
    <row r="35" spans="1:20" x14ac:dyDescent="0.3">
      <c r="A35" s="27"/>
      <c r="B35" s="15" t="s">
        <v>33</v>
      </c>
      <c r="C35" s="8"/>
      <c r="D35" s="8"/>
      <c r="E35" s="8">
        <f t="shared" ref="E35:N35" si="7">E31-E32</f>
        <v>5000</v>
      </c>
      <c r="F35" s="8">
        <f t="shared" si="7"/>
        <v>6500</v>
      </c>
      <c r="G35" s="8">
        <f t="shared" si="7"/>
        <v>13500</v>
      </c>
      <c r="H35" s="8">
        <f t="shared" si="7"/>
        <v>12500</v>
      </c>
      <c r="I35" s="8">
        <f t="shared" si="7"/>
        <v>12500</v>
      </c>
      <c r="J35" s="8">
        <f t="shared" si="7"/>
        <v>12500</v>
      </c>
      <c r="K35" s="8">
        <f t="shared" si="7"/>
        <v>12500</v>
      </c>
      <c r="L35" s="8">
        <f t="shared" si="7"/>
        <v>12500</v>
      </c>
      <c r="M35" s="8">
        <f t="shared" si="7"/>
        <v>12500</v>
      </c>
      <c r="N35" s="21">
        <f t="shared" si="7"/>
        <v>12500</v>
      </c>
      <c r="O35" s="28"/>
      <c r="P35" s="27"/>
      <c r="Q35" s="27"/>
      <c r="R35" s="27"/>
      <c r="S35" s="27"/>
      <c r="T35" s="27"/>
    </row>
    <row r="36" spans="1:20" x14ac:dyDescent="0.3">
      <c r="A36" s="27"/>
      <c r="B36" s="15" t="s">
        <v>27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1"/>
      <c r="O36" s="28"/>
      <c r="P36" s="27"/>
      <c r="Q36" s="27"/>
      <c r="R36" s="27"/>
      <c r="S36" s="27"/>
      <c r="T36" s="27"/>
    </row>
    <row r="37" spans="1:20" x14ac:dyDescent="0.3">
      <c r="A37" s="27"/>
      <c r="B37" s="1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1"/>
      <c r="O37" s="28"/>
      <c r="P37" s="27"/>
      <c r="Q37" s="27"/>
      <c r="R37" s="27"/>
      <c r="S37" s="27"/>
      <c r="T37" s="27"/>
    </row>
    <row r="38" spans="1:20" x14ac:dyDescent="0.3">
      <c r="A38" s="27"/>
      <c r="B38" s="15" t="s">
        <v>34</v>
      </c>
      <c r="C38" s="8"/>
      <c r="D38" s="8"/>
      <c r="E38" s="8">
        <f>E35-E36</f>
        <v>5000</v>
      </c>
      <c r="F38" s="8">
        <f t="shared" ref="F38:N38" si="8">F35-F36</f>
        <v>6500</v>
      </c>
      <c r="G38" s="8">
        <f t="shared" si="8"/>
        <v>13500</v>
      </c>
      <c r="H38" s="8">
        <f t="shared" si="8"/>
        <v>12500</v>
      </c>
      <c r="I38" s="8">
        <f t="shared" si="8"/>
        <v>12500</v>
      </c>
      <c r="J38" s="8">
        <f t="shared" si="8"/>
        <v>12500</v>
      </c>
      <c r="K38" s="8">
        <f t="shared" si="8"/>
        <v>12500</v>
      </c>
      <c r="L38" s="8">
        <f t="shared" si="8"/>
        <v>12500</v>
      </c>
      <c r="M38" s="8">
        <f t="shared" si="8"/>
        <v>12500</v>
      </c>
      <c r="N38" s="21">
        <f t="shared" si="8"/>
        <v>12500</v>
      </c>
      <c r="O38" s="28"/>
      <c r="P38" s="27"/>
      <c r="Q38" s="27"/>
      <c r="R38" s="27"/>
      <c r="S38" s="27"/>
      <c r="T38" s="27"/>
    </row>
    <row r="39" spans="1:20" ht="29.4" thickBot="1" x14ac:dyDescent="0.35">
      <c r="A39" s="27"/>
      <c r="B39" s="24" t="s">
        <v>28</v>
      </c>
      <c r="C39" s="25"/>
      <c r="D39" s="25"/>
      <c r="E39" s="25">
        <f>E38</f>
        <v>5000</v>
      </c>
      <c r="F39" s="25">
        <f>E39+F38</f>
        <v>11500</v>
      </c>
      <c r="G39" s="25">
        <f t="shared" ref="G39:N39" si="9">F39+G38</f>
        <v>25000</v>
      </c>
      <c r="H39" s="25">
        <f t="shared" si="9"/>
        <v>37500</v>
      </c>
      <c r="I39" s="25">
        <f t="shared" si="9"/>
        <v>50000</v>
      </c>
      <c r="J39" s="25">
        <f t="shared" si="9"/>
        <v>62500</v>
      </c>
      <c r="K39" s="25">
        <f t="shared" si="9"/>
        <v>75000</v>
      </c>
      <c r="L39" s="25">
        <f t="shared" si="9"/>
        <v>87500</v>
      </c>
      <c r="M39" s="25">
        <f t="shared" si="9"/>
        <v>100000</v>
      </c>
      <c r="N39" s="26">
        <f t="shared" si="9"/>
        <v>112500</v>
      </c>
      <c r="O39" s="28"/>
      <c r="P39" s="27"/>
      <c r="Q39" s="27"/>
      <c r="R39" s="27"/>
      <c r="S39" s="27"/>
      <c r="T39" s="27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3">
      <c r="A42" s="27"/>
      <c r="B42" s="27" t="s">
        <v>29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7" spans="1:2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</sheetData>
  <mergeCells count="1">
    <mergeCell ref="B8:N8"/>
  </mergeCells>
  <pageMargins left="0.7" right="0.7" top="0.78740157499999996" bottom="0.78740157499999996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1B6E-EF74-4926-A3BE-283F6DD49313}">
  <sheetPr>
    <tabColor rgb="FF92D050"/>
    <pageSetUpPr fitToPage="1"/>
  </sheetPr>
  <dimension ref="A1:T7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4.4" x14ac:dyDescent="0.3"/>
  <cols>
    <col min="1" max="1" width="5.77734375" customWidth="1"/>
    <col min="2" max="2" width="25.77734375" customWidth="1"/>
    <col min="3" max="14" width="10.7773437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">
      <c r="A2" s="27"/>
      <c r="B2" s="1" t="s">
        <v>0</v>
      </c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5">
        <v>0.48333333333333334</v>
      </c>
      <c r="Q2" s="27"/>
      <c r="R2" s="27"/>
      <c r="S2" s="27"/>
      <c r="T2" s="27"/>
    </row>
    <row r="3" spans="1:20" ht="15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 t="s">
        <v>47</v>
      </c>
      <c r="Q3" s="27"/>
      <c r="R3" s="27"/>
      <c r="S3" s="27"/>
      <c r="T3" s="27"/>
    </row>
    <row r="4" spans="1:20" x14ac:dyDescent="0.3">
      <c r="A4" s="27"/>
      <c r="B4" s="10" t="s">
        <v>1</v>
      </c>
      <c r="C4" s="11" t="s">
        <v>5</v>
      </c>
      <c r="D4" s="11" t="s">
        <v>5</v>
      </c>
      <c r="E4" s="12" t="s">
        <v>6</v>
      </c>
      <c r="F4" s="12" t="s">
        <v>6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4" t="s">
        <v>7</v>
      </c>
      <c r="O4" s="27"/>
      <c r="P4" s="27" t="s">
        <v>47</v>
      </c>
      <c r="Q4" s="27"/>
      <c r="R4" s="27"/>
      <c r="S4" s="27"/>
      <c r="T4" s="27"/>
    </row>
    <row r="5" spans="1:20" x14ac:dyDescent="0.3">
      <c r="A5" s="27"/>
      <c r="B5" s="15" t="s">
        <v>2</v>
      </c>
      <c r="C5" s="3">
        <f>1994</f>
        <v>1994</v>
      </c>
      <c r="D5" s="3">
        <f>C5+1</f>
        <v>1995</v>
      </c>
      <c r="E5" s="3">
        <f t="shared" ref="E5:N5" si="0">D5+1</f>
        <v>1996</v>
      </c>
      <c r="F5" s="3">
        <f t="shared" si="0"/>
        <v>1997</v>
      </c>
      <c r="G5" s="3">
        <f t="shared" si="0"/>
        <v>1998</v>
      </c>
      <c r="H5" s="3">
        <f t="shared" si="0"/>
        <v>1999</v>
      </c>
      <c r="I5" s="3">
        <f t="shared" si="0"/>
        <v>2000</v>
      </c>
      <c r="J5" s="3">
        <f t="shared" si="0"/>
        <v>2001</v>
      </c>
      <c r="K5" s="3">
        <f t="shared" si="0"/>
        <v>2002</v>
      </c>
      <c r="L5" s="3">
        <f t="shared" si="0"/>
        <v>2003</v>
      </c>
      <c r="M5" s="3">
        <f t="shared" si="0"/>
        <v>2004</v>
      </c>
      <c r="N5" s="16">
        <f t="shared" si="0"/>
        <v>2005</v>
      </c>
      <c r="O5" s="27"/>
      <c r="P5" s="27"/>
      <c r="Q5" s="27"/>
      <c r="R5" s="27"/>
      <c r="S5" s="27"/>
      <c r="T5" s="27"/>
    </row>
    <row r="6" spans="1:20" x14ac:dyDescent="0.3">
      <c r="A6" s="27"/>
      <c r="B6" s="15" t="s">
        <v>3</v>
      </c>
      <c r="C6" s="4">
        <v>0</v>
      </c>
      <c r="D6" s="4">
        <v>0</v>
      </c>
      <c r="E6" s="4">
        <v>0.5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17">
        <v>1</v>
      </c>
      <c r="O6" s="27"/>
      <c r="P6" s="27"/>
      <c r="Q6" s="27"/>
      <c r="R6" s="27"/>
      <c r="S6" s="27"/>
      <c r="T6" s="27"/>
    </row>
    <row r="7" spans="1:20" x14ac:dyDescent="0.3">
      <c r="A7" s="27"/>
      <c r="B7" s="18" t="s">
        <v>4</v>
      </c>
      <c r="C7" s="5">
        <v>1000</v>
      </c>
      <c r="D7" s="5">
        <v>1000</v>
      </c>
      <c r="E7" s="5">
        <v>1000</v>
      </c>
      <c r="F7" s="5">
        <v>1000</v>
      </c>
      <c r="G7" s="5">
        <v>1000</v>
      </c>
      <c r="H7" s="5">
        <v>1000</v>
      </c>
      <c r="I7" s="5">
        <v>1000</v>
      </c>
      <c r="J7" s="5">
        <v>1000</v>
      </c>
      <c r="K7" s="5">
        <v>1000</v>
      </c>
      <c r="L7" s="5">
        <v>1000</v>
      </c>
      <c r="M7" s="5">
        <v>1000</v>
      </c>
      <c r="N7" s="19">
        <v>1000</v>
      </c>
      <c r="O7" s="27"/>
      <c r="P7" s="27"/>
      <c r="Q7" s="27"/>
      <c r="R7" s="27"/>
      <c r="S7" s="27"/>
      <c r="T7" s="27"/>
    </row>
    <row r="8" spans="1:20" x14ac:dyDescent="0.3">
      <c r="A8" s="27"/>
      <c r="B8" s="36" t="s">
        <v>35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27"/>
      <c r="P8" s="27"/>
      <c r="Q8" s="27"/>
      <c r="R8" s="27"/>
      <c r="S8" s="27"/>
      <c r="T8" s="27"/>
    </row>
    <row r="9" spans="1:20" x14ac:dyDescent="0.3">
      <c r="A9" s="27"/>
      <c r="B9" s="40" t="s">
        <v>36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1"/>
      <c r="O9" s="28"/>
      <c r="P9" s="27"/>
      <c r="Q9" s="27"/>
      <c r="R9" s="27"/>
      <c r="S9" s="27"/>
      <c r="T9" s="27"/>
    </row>
    <row r="10" spans="1:20" x14ac:dyDescent="0.3">
      <c r="A10" s="27"/>
      <c r="B10" s="15" t="s">
        <v>37</v>
      </c>
      <c r="C10" s="8">
        <v>40000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21"/>
      <c r="O10" s="28"/>
      <c r="P10" s="27"/>
      <c r="Q10" s="27"/>
      <c r="R10" s="27"/>
      <c r="S10" s="27"/>
      <c r="T10" s="27"/>
    </row>
    <row r="11" spans="1:20" x14ac:dyDescent="0.3">
      <c r="A11" s="27"/>
      <c r="B11" s="15" t="s">
        <v>38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28"/>
      <c r="P11" s="27"/>
      <c r="Q11" s="27"/>
      <c r="R11" s="27"/>
      <c r="S11" s="27"/>
      <c r="T11" s="27"/>
    </row>
    <row r="12" spans="1:20" x14ac:dyDescent="0.3">
      <c r="A12" s="27"/>
      <c r="B12" s="15" t="s">
        <v>39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1"/>
      <c r="O12" s="28"/>
      <c r="P12" s="27"/>
      <c r="Q12" s="27"/>
      <c r="R12" s="27"/>
      <c r="S12" s="27"/>
      <c r="T12" s="27"/>
    </row>
    <row r="13" spans="1:20" x14ac:dyDescent="0.3">
      <c r="A13" s="27"/>
      <c r="B13" s="15" t="s">
        <v>16</v>
      </c>
      <c r="C13" s="8">
        <f t="shared" ref="C13:D13" si="1">SUM(C10:C12)</f>
        <v>40000</v>
      </c>
      <c r="D13" s="8">
        <f t="shared" si="1"/>
        <v>0</v>
      </c>
      <c r="E13" s="8">
        <f t="shared" ref="E13:N13" si="2">SUM(E10:E12)</f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21">
        <f t="shared" si="2"/>
        <v>0</v>
      </c>
      <c r="O13" s="28"/>
      <c r="P13" s="27"/>
      <c r="Q13" s="27"/>
      <c r="R13" s="27"/>
      <c r="S13" s="27"/>
      <c r="T13" s="27"/>
    </row>
    <row r="14" spans="1:20" x14ac:dyDescent="0.3">
      <c r="A14" s="27"/>
      <c r="B14" s="15" t="s">
        <v>40</v>
      </c>
      <c r="C14" s="8"/>
      <c r="D14" s="8"/>
      <c r="E14" s="8">
        <f>VYSLEDOVKA!E9</f>
        <v>50000</v>
      </c>
      <c r="F14" s="8">
        <f>VYSLEDOVKA!F9</f>
        <v>70000</v>
      </c>
      <c r="G14" s="8">
        <f>VYSLEDOVKA!G9</f>
        <v>100000</v>
      </c>
      <c r="H14" s="8">
        <f>VYSLEDOVKA!H9</f>
        <v>100000</v>
      </c>
      <c r="I14" s="8">
        <f>VYSLEDOVKA!I9</f>
        <v>100000</v>
      </c>
      <c r="J14" s="8">
        <f>VYSLEDOVKA!J9</f>
        <v>100000</v>
      </c>
      <c r="K14" s="8">
        <f>VYSLEDOVKA!K9</f>
        <v>100000</v>
      </c>
      <c r="L14" s="8">
        <f>VYSLEDOVKA!L9</f>
        <v>100000</v>
      </c>
      <c r="M14" s="8">
        <f>VYSLEDOVKA!M9</f>
        <v>100000</v>
      </c>
      <c r="N14" s="21">
        <f>VYSLEDOVKA!N9</f>
        <v>100000</v>
      </c>
      <c r="O14" s="28"/>
      <c r="P14" s="27"/>
      <c r="Q14" s="27"/>
      <c r="R14" s="27"/>
      <c r="S14" s="27"/>
      <c r="T14" s="27"/>
    </row>
    <row r="15" spans="1:20" x14ac:dyDescent="0.3">
      <c r="A15" s="27"/>
      <c r="B15" s="40" t="s">
        <v>41</v>
      </c>
      <c r="C15" s="8">
        <f>SUM(C13,C14)</f>
        <v>40000</v>
      </c>
      <c r="D15" s="8">
        <f t="shared" ref="D15:N15" si="3">SUM(D13,D14)</f>
        <v>0</v>
      </c>
      <c r="E15" s="8">
        <f t="shared" si="3"/>
        <v>50000</v>
      </c>
      <c r="F15" s="8">
        <f t="shared" si="3"/>
        <v>70000</v>
      </c>
      <c r="G15" s="8">
        <f t="shared" si="3"/>
        <v>100000</v>
      </c>
      <c r="H15" s="8">
        <f t="shared" si="3"/>
        <v>100000</v>
      </c>
      <c r="I15" s="8">
        <f t="shared" si="3"/>
        <v>100000</v>
      </c>
      <c r="J15" s="8">
        <f t="shared" si="3"/>
        <v>100000</v>
      </c>
      <c r="K15" s="8">
        <f t="shared" si="3"/>
        <v>100000</v>
      </c>
      <c r="L15" s="8">
        <f t="shared" si="3"/>
        <v>100000</v>
      </c>
      <c r="M15" s="8">
        <f t="shared" si="3"/>
        <v>100000</v>
      </c>
      <c r="N15" s="21">
        <f t="shared" si="3"/>
        <v>100000</v>
      </c>
      <c r="O15" s="28"/>
      <c r="P15" s="27"/>
      <c r="Q15" s="27"/>
      <c r="R15" s="27"/>
      <c r="S15" s="27"/>
      <c r="T15" s="27"/>
    </row>
    <row r="16" spans="1:20" x14ac:dyDescent="0.3">
      <c r="A16" s="27"/>
      <c r="B16" s="15" t="s">
        <v>42</v>
      </c>
      <c r="C16" s="8">
        <v>20000</v>
      </c>
      <c r="D16" s="8">
        <v>20000</v>
      </c>
      <c r="E16" s="8"/>
      <c r="F16" s="8"/>
      <c r="G16" s="8"/>
      <c r="H16" s="8"/>
      <c r="I16" s="8"/>
      <c r="J16" s="8"/>
      <c r="K16" s="8"/>
      <c r="L16" s="8">
        <v>40000</v>
      </c>
      <c r="M16" s="8"/>
      <c r="N16" s="21"/>
      <c r="O16" s="28"/>
      <c r="P16" s="27"/>
      <c r="Q16" s="27"/>
      <c r="R16" s="27"/>
      <c r="S16" s="27"/>
      <c r="T16" s="27"/>
    </row>
    <row r="17" spans="1:20" x14ac:dyDescent="0.3">
      <c r="A17" s="27"/>
      <c r="B17" s="15" t="s">
        <v>43</v>
      </c>
      <c r="C17" s="8"/>
      <c r="D17" s="8"/>
      <c r="E17" s="8">
        <v>1000</v>
      </c>
      <c r="F17" s="8">
        <v>500</v>
      </c>
      <c r="G17" s="8">
        <v>500</v>
      </c>
      <c r="H17" s="8"/>
      <c r="I17" s="8"/>
      <c r="J17" s="8"/>
      <c r="K17" s="8"/>
      <c r="L17" s="8"/>
      <c r="M17" s="8"/>
      <c r="N17" s="21"/>
      <c r="O17" s="28"/>
      <c r="P17" s="27"/>
      <c r="Q17" s="27"/>
      <c r="R17" s="27"/>
      <c r="S17" s="27"/>
      <c r="T17" s="27"/>
    </row>
    <row r="18" spans="1:20" x14ac:dyDescent="0.3">
      <c r="A18" s="27"/>
      <c r="B18" s="15" t="s">
        <v>44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1"/>
      <c r="O18" s="28"/>
      <c r="P18" s="27"/>
      <c r="Q18" s="27"/>
      <c r="R18" s="27"/>
      <c r="S18" s="27"/>
      <c r="T18" s="27"/>
    </row>
    <row r="19" spans="1:20" x14ac:dyDescent="0.3">
      <c r="A19" s="27"/>
      <c r="B19" s="15" t="s">
        <v>45</v>
      </c>
      <c r="C19" s="8"/>
      <c r="D19" s="8"/>
      <c r="E19" s="8">
        <v>500</v>
      </c>
      <c r="F19" s="8">
        <v>300</v>
      </c>
      <c r="G19" s="8">
        <v>200</v>
      </c>
      <c r="H19" s="8"/>
      <c r="I19" s="8"/>
      <c r="J19" s="8"/>
      <c r="K19" s="8"/>
      <c r="L19" s="8"/>
      <c r="M19" s="8"/>
      <c r="N19" s="21"/>
      <c r="O19" s="28"/>
      <c r="P19" s="27"/>
      <c r="Q19" s="27"/>
      <c r="R19" s="27"/>
      <c r="S19" s="27"/>
      <c r="T19" s="27"/>
    </row>
    <row r="20" spans="1:20" x14ac:dyDescent="0.3">
      <c r="A20" s="27"/>
      <c r="B20" s="15" t="s">
        <v>46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1"/>
      <c r="O20" s="28"/>
      <c r="P20" s="27"/>
      <c r="Q20" s="27"/>
      <c r="R20" s="27"/>
      <c r="S20" s="27"/>
      <c r="T20" s="27"/>
    </row>
    <row r="21" spans="1:20" x14ac:dyDescent="0.3">
      <c r="A21" s="27"/>
      <c r="B21" s="15" t="s">
        <v>48</v>
      </c>
      <c r="C21" s="8">
        <f>SUM(C16,C17,C19,C20)</f>
        <v>20000</v>
      </c>
      <c r="D21" s="8">
        <f t="shared" ref="D21:N21" si="4">SUM(D16,D17,D19,D20)</f>
        <v>20000</v>
      </c>
      <c r="E21" s="8">
        <f t="shared" si="4"/>
        <v>1500</v>
      </c>
      <c r="F21" s="8">
        <f t="shared" si="4"/>
        <v>800</v>
      </c>
      <c r="G21" s="8">
        <f t="shared" si="4"/>
        <v>700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  <c r="L21" s="8">
        <f t="shared" si="4"/>
        <v>40000</v>
      </c>
      <c r="M21" s="8">
        <f t="shared" si="4"/>
        <v>0</v>
      </c>
      <c r="N21" s="21">
        <f t="shared" si="4"/>
        <v>0</v>
      </c>
      <c r="O21" s="28"/>
      <c r="P21" s="27"/>
      <c r="Q21" s="27"/>
      <c r="R21" s="27"/>
      <c r="S21" s="27"/>
      <c r="T21" s="27"/>
    </row>
    <row r="22" spans="1:20" x14ac:dyDescent="0.3">
      <c r="A22" s="27"/>
      <c r="B22" s="15" t="s">
        <v>49</v>
      </c>
      <c r="C22" s="8">
        <f>VYSLEDOVKA!C20</f>
        <v>0</v>
      </c>
      <c r="D22" s="8">
        <f>VYSLEDOVKA!D20</f>
        <v>0</v>
      </c>
      <c r="E22" s="8">
        <f>VYSLEDOVKA!E20</f>
        <v>35000</v>
      </c>
      <c r="F22" s="8">
        <f>VYSLEDOVKA!F20</f>
        <v>52000</v>
      </c>
      <c r="G22" s="8">
        <f>VYSLEDOVKA!G20</f>
        <v>68000</v>
      </c>
      <c r="H22" s="8">
        <f>VYSLEDOVKA!H20</f>
        <v>70000</v>
      </c>
      <c r="I22" s="8">
        <f>VYSLEDOVKA!I20</f>
        <v>70000</v>
      </c>
      <c r="J22" s="8">
        <f>VYSLEDOVKA!J20</f>
        <v>70000</v>
      </c>
      <c r="K22" s="8">
        <f>VYSLEDOVKA!K20</f>
        <v>70000</v>
      </c>
      <c r="L22" s="8">
        <f>VYSLEDOVKA!L20</f>
        <v>70000</v>
      </c>
      <c r="M22" s="8">
        <f>VYSLEDOVKA!M20</f>
        <v>70000</v>
      </c>
      <c r="N22" s="21">
        <f>VYSLEDOVKA!N20</f>
        <v>70000</v>
      </c>
      <c r="O22" s="28"/>
      <c r="P22" s="27"/>
      <c r="Q22" s="27"/>
      <c r="R22" s="27"/>
      <c r="S22" s="27"/>
      <c r="T22" s="27"/>
    </row>
    <row r="23" spans="1:20" x14ac:dyDescent="0.3">
      <c r="A23" s="27"/>
      <c r="B23" s="15" t="s">
        <v>50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1"/>
      <c r="O23" s="28"/>
      <c r="P23" s="27"/>
      <c r="Q23" s="27"/>
      <c r="R23" s="27"/>
      <c r="S23" s="27"/>
      <c r="T23" s="27"/>
    </row>
    <row r="24" spans="1:20" x14ac:dyDescent="0.3">
      <c r="A24" s="27"/>
      <c r="B24" s="15" t="s">
        <v>51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1"/>
      <c r="O24" s="28"/>
      <c r="P24" s="27"/>
      <c r="Q24" s="27"/>
      <c r="R24" s="27"/>
      <c r="S24" s="27"/>
      <c r="T24" s="27"/>
    </row>
    <row r="25" spans="1:20" x14ac:dyDescent="0.3">
      <c r="A25" s="27"/>
      <c r="B25" s="15" t="s">
        <v>52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1"/>
      <c r="O25" s="28"/>
      <c r="P25" s="27"/>
      <c r="Q25" s="27"/>
      <c r="R25" s="27"/>
      <c r="S25" s="27"/>
      <c r="T25" s="27"/>
    </row>
    <row r="26" spans="1:20" x14ac:dyDescent="0.3">
      <c r="A26" s="27"/>
      <c r="B26" s="15" t="s">
        <v>53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1"/>
      <c r="O26" s="28"/>
      <c r="P26" s="27"/>
      <c r="Q26" s="27"/>
      <c r="R26" s="27"/>
      <c r="S26" s="27"/>
      <c r="T26" s="27"/>
    </row>
    <row r="27" spans="1:20" x14ac:dyDescent="0.3">
      <c r="A27" s="27"/>
      <c r="B27" s="15" t="s">
        <v>54</v>
      </c>
      <c r="C27" s="8">
        <f>VYSLEDOVKA!C32</f>
        <v>0</v>
      </c>
      <c r="D27" s="8">
        <f>VYSLEDOVKA!D32</f>
        <v>0</v>
      </c>
      <c r="E27" s="8">
        <f>VYSLEDOVKA!E32</f>
        <v>5000</v>
      </c>
      <c r="F27" s="8">
        <f>VYSLEDOVKA!F32</f>
        <v>6500</v>
      </c>
      <c r="G27" s="8">
        <f>VYSLEDOVKA!G32</f>
        <v>13500</v>
      </c>
      <c r="H27" s="8">
        <f>VYSLEDOVKA!H32</f>
        <v>12500</v>
      </c>
      <c r="I27" s="8">
        <f>VYSLEDOVKA!I32</f>
        <v>12500</v>
      </c>
      <c r="J27" s="8">
        <f>VYSLEDOVKA!J32</f>
        <v>12500</v>
      </c>
      <c r="K27" s="8">
        <f>VYSLEDOVKA!K32</f>
        <v>12500</v>
      </c>
      <c r="L27" s="8">
        <f>VYSLEDOVKA!L32</f>
        <v>12500</v>
      </c>
      <c r="M27" s="8">
        <f>VYSLEDOVKA!M32</f>
        <v>12500</v>
      </c>
      <c r="N27" s="21">
        <f>VYSLEDOVKA!N32</f>
        <v>12500</v>
      </c>
      <c r="O27" s="28"/>
      <c r="P27" s="27"/>
      <c r="Q27" s="27"/>
      <c r="R27" s="27"/>
      <c r="S27" s="27"/>
      <c r="T27" s="27"/>
    </row>
    <row r="28" spans="1:20" x14ac:dyDescent="0.3">
      <c r="A28" s="27"/>
      <c r="B28" s="15" t="s">
        <v>55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1"/>
      <c r="O28" s="28"/>
      <c r="P28" s="27"/>
      <c r="Q28" s="27"/>
      <c r="R28" s="27"/>
      <c r="S28" s="27"/>
      <c r="T28" s="27"/>
    </row>
    <row r="29" spans="1:20" x14ac:dyDescent="0.3">
      <c r="A29" s="27"/>
      <c r="B29" s="40" t="s">
        <v>56</v>
      </c>
      <c r="C29" s="8">
        <f>SUM(C21,C22,C25,C26,C27,C28)</f>
        <v>20000</v>
      </c>
      <c r="D29" s="8">
        <f t="shared" ref="D29:N29" si="5">SUM(D21,D22,D25,D26,D27,D28)</f>
        <v>20000</v>
      </c>
      <c r="E29" s="8">
        <f t="shared" si="5"/>
        <v>41500</v>
      </c>
      <c r="F29" s="8">
        <f t="shared" si="5"/>
        <v>59300</v>
      </c>
      <c r="G29" s="8">
        <f t="shared" si="5"/>
        <v>82200</v>
      </c>
      <c r="H29" s="8">
        <f t="shared" si="5"/>
        <v>82500</v>
      </c>
      <c r="I29" s="8">
        <f t="shared" si="5"/>
        <v>82500</v>
      </c>
      <c r="J29" s="8">
        <f t="shared" si="5"/>
        <v>82500</v>
      </c>
      <c r="K29" s="8">
        <f t="shared" si="5"/>
        <v>82500</v>
      </c>
      <c r="L29" s="8">
        <f t="shared" si="5"/>
        <v>122500</v>
      </c>
      <c r="M29" s="8">
        <f t="shared" si="5"/>
        <v>82500</v>
      </c>
      <c r="N29" s="21">
        <f t="shared" si="5"/>
        <v>82500</v>
      </c>
      <c r="O29" s="28"/>
      <c r="P29" s="27"/>
      <c r="Q29" s="27"/>
      <c r="R29" s="27"/>
      <c r="S29" s="27"/>
      <c r="T29" s="27"/>
    </row>
    <row r="30" spans="1:20" ht="28.8" x14ac:dyDescent="0.3">
      <c r="A30" s="27"/>
      <c r="B30" s="29" t="s">
        <v>57</v>
      </c>
      <c r="C30" s="30">
        <f>C15-C29</f>
        <v>20000</v>
      </c>
      <c r="D30" s="30">
        <f t="shared" ref="D30:N30" si="6">D15-D29</f>
        <v>-20000</v>
      </c>
      <c r="E30" s="30">
        <f t="shared" si="6"/>
        <v>8500</v>
      </c>
      <c r="F30" s="30">
        <f t="shared" si="6"/>
        <v>10700</v>
      </c>
      <c r="G30" s="30">
        <f t="shared" si="6"/>
        <v>17800</v>
      </c>
      <c r="H30" s="30">
        <f t="shared" si="6"/>
        <v>17500</v>
      </c>
      <c r="I30" s="30">
        <f t="shared" si="6"/>
        <v>17500</v>
      </c>
      <c r="J30" s="30">
        <f t="shared" si="6"/>
        <v>17500</v>
      </c>
      <c r="K30" s="30">
        <f t="shared" si="6"/>
        <v>17500</v>
      </c>
      <c r="L30" s="30">
        <f t="shared" si="6"/>
        <v>-22500</v>
      </c>
      <c r="M30" s="30">
        <f t="shared" si="6"/>
        <v>17500</v>
      </c>
      <c r="N30" s="31">
        <f t="shared" si="6"/>
        <v>17500</v>
      </c>
      <c r="O30" s="28"/>
      <c r="P30" s="27"/>
      <c r="Q30" s="27"/>
      <c r="R30" s="27"/>
      <c r="S30" s="27"/>
      <c r="T30" s="27"/>
    </row>
    <row r="31" spans="1:20" ht="15" thickBot="1" x14ac:dyDescent="0.35">
      <c r="A31" s="27"/>
      <c r="B31" s="32" t="s">
        <v>58</v>
      </c>
      <c r="C31" s="25">
        <f>C30</f>
        <v>20000</v>
      </c>
      <c r="D31" s="25">
        <f>C31+D30</f>
        <v>0</v>
      </c>
      <c r="E31" s="25">
        <f t="shared" ref="E31:N31" si="7">D31+E30</f>
        <v>8500</v>
      </c>
      <c r="F31" s="25">
        <f t="shared" si="7"/>
        <v>19200</v>
      </c>
      <c r="G31" s="25">
        <f t="shared" si="7"/>
        <v>37000</v>
      </c>
      <c r="H31" s="25">
        <f t="shared" si="7"/>
        <v>54500</v>
      </c>
      <c r="I31" s="25">
        <f t="shared" si="7"/>
        <v>72000</v>
      </c>
      <c r="J31" s="25">
        <f t="shared" si="7"/>
        <v>89500</v>
      </c>
      <c r="K31" s="25">
        <f t="shared" si="7"/>
        <v>107000</v>
      </c>
      <c r="L31" s="25">
        <f t="shared" si="7"/>
        <v>84500</v>
      </c>
      <c r="M31" s="25">
        <f t="shared" si="7"/>
        <v>102000</v>
      </c>
      <c r="N31" s="26">
        <f t="shared" si="7"/>
        <v>119500</v>
      </c>
      <c r="O31" s="28"/>
      <c r="P31" s="27"/>
      <c r="Q31" s="27"/>
      <c r="R31" s="27"/>
      <c r="S31" s="27"/>
      <c r="T31" s="27"/>
    </row>
    <row r="32" spans="1:20" x14ac:dyDescent="0.3">
      <c r="A32" s="27"/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/>
      <c r="P32" s="27"/>
      <c r="Q32" s="27"/>
      <c r="R32" s="27"/>
      <c r="S32" s="27"/>
      <c r="T32" s="27"/>
    </row>
    <row r="33" spans="1:20" x14ac:dyDescent="0.3">
      <c r="A33" s="27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8"/>
      <c r="P33" s="27"/>
      <c r="Q33" s="27"/>
      <c r="R33" s="27"/>
      <c r="S33" s="27"/>
      <c r="T33" s="27"/>
    </row>
    <row r="34" spans="1:20" x14ac:dyDescent="0.3">
      <c r="A34" s="27"/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8"/>
      <c r="P34" s="27"/>
      <c r="Q34" s="27"/>
      <c r="R34" s="27"/>
      <c r="S34" s="27"/>
      <c r="T34" s="27"/>
    </row>
    <row r="35" spans="1:20" x14ac:dyDescent="0.3">
      <c r="A35" s="27"/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8"/>
      <c r="P35" s="27"/>
      <c r="Q35" s="27"/>
      <c r="R35" s="27"/>
      <c r="S35" s="27"/>
      <c r="T35" s="27"/>
    </row>
    <row r="36" spans="1:20" x14ac:dyDescent="0.3">
      <c r="A36" s="27"/>
      <c r="B36" s="3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8"/>
      <c r="P36" s="27"/>
      <c r="Q36" s="27"/>
      <c r="R36" s="27"/>
      <c r="S36" s="27"/>
      <c r="T36" s="27"/>
    </row>
    <row r="37" spans="1:20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</sheetData>
  <mergeCells count="1">
    <mergeCell ref="B8:N8"/>
  </mergeCells>
  <pageMargins left="0.7" right="0.7" top="0.78740157499999996" bottom="0.78740157499999996" header="0.3" footer="0.3"/>
  <pageSetup paperSize="9"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75E1-035F-4D60-9540-B2B30710EC01}">
  <sheetPr>
    <tabColor rgb="FF00B0F0"/>
    <pageSetUpPr fitToPage="1"/>
  </sheetPr>
  <dimension ref="A1:T71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defaultRowHeight="14.4" x14ac:dyDescent="0.3"/>
  <cols>
    <col min="1" max="1" width="5.77734375" customWidth="1"/>
    <col min="2" max="2" width="25.77734375" customWidth="1"/>
    <col min="3" max="14" width="10.77734375" customWidth="1"/>
  </cols>
  <sheetData>
    <row r="1" spans="1:20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x14ac:dyDescent="0.3">
      <c r="A2" s="27"/>
      <c r="B2" s="1" t="s">
        <v>0</v>
      </c>
      <c r="C2" s="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5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x14ac:dyDescent="0.3">
      <c r="A4" s="27"/>
      <c r="B4" s="10" t="s">
        <v>1</v>
      </c>
      <c r="C4" s="11" t="s">
        <v>5</v>
      </c>
      <c r="D4" s="11" t="s">
        <v>5</v>
      </c>
      <c r="E4" s="12" t="s">
        <v>6</v>
      </c>
      <c r="F4" s="12" t="s">
        <v>6</v>
      </c>
      <c r="G4" s="13" t="s">
        <v>7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4" t="s">
        <v>7</v>
      </c>
      <c r="O4" s="27"/>
      <c r="P4" s="27"/>
      <c r="Q4" s="27"/>
      <c r="R4" s="27"/>
      <c r="S4" s="27"/>
      <c r="T4" s="27"/>
    </row>
    <row r="5" spans="1:20" x14ac:dyDescent="0.3">
      <c r="A5" s="27"/>
      <c r="B5" s="15" t="s">
        <v>2</v>
      </c>
      <c r="C5" s="44">
        <f>1994</f>
        <v>1994</v>
      </c>
      <c r="D5" s="44">
        <f>C5+1</f>
        <v>1995</v>
      </c>
      <c r="E5" s="44">
        <f t="shared" ref="E5:N5" si="0">D5+1</f>
        <v>1996</v>
      </c>
      <c r="F5" s="44">
        <f t="shared" si="0"/>
        <v>1997</v>
      </c>
      <c r="G5" s="44">
        <f t="shared" si="0"/>
        <v>1998</v>
      </c>
      <c r="H5" s="44">
        <f t="shared" si="0"/>
        <v>1999</v>
      </c>
      <c r="I5" s="44">
        <f t="shared" si="0"/>
        <v>2000</v>
      </c>
      <c r="J5" s="44">
        <f t="shared" si="0"/>
        <v>2001</v>
      </c>
      <c r="K5" s="44">
        <f t="shared" si="0"/>
        <v>2002</v>
      </c>
      <c r="L5" s="44">
        <f t="shared" si="0"/>
        <v>2003</v>
      </c>
      <c r="M5" s="44">
        <f t="shared" si="0"/>
        <v>2004</v>
      </c>
      <c r="N5" s="16">
        <f t="shared" si="0"/>
        <v>2005</v>
      </c>
      <c r="O5" s="27"/>
      <c r="P5" s="27"/>
      <c r="Q5" s="27"/>
      <c r="R5" s="27"/>
      <c r="S5" s="27"/>
      <c r="T5" s="27"/>
    </row>
    <row r="6" spans="1:20" x14ac:dyDescent="0.3">
      <c r="A6" s="27"/>
      <c r="B6" s="15" t="s">
        <v>3</v>
      </c>
      <c r="C6" s="46">
        <v>0</v>
      </c>
      <c r="D6" s="46">
        <v>0</v>
      </c>
      <c r="E6" s="46">
        <v>0.5</v>
      </c>
      <c r="F6" s="46">
        <v>1</v>
      </c>
      <c r="G6" s="46">
        <v>1</v>
      </c>
      <c r="H6" s="46">
        <v>1</v>
      </c>
      <c r="I6" s="46">
        <v>1</v>
      </c>
      <c r="J6" s="46">
        <v>1</v>
      </c>
      <c r="K6" s="46">
        <v>1</v>
      </c>
      <c r="L6" s="46">
        <v>1</v>
      </c>
      <c r="M6" s="46">
        <v>1</v>
      </c>
      <c r="N6" s="17">
        <v>1</v>
      </c>
      <c r="O6" s="27"/>
      <c r="P6" s="27"/>
      <c r="Q6" s="27"/>
      <c r="R6" s="27"/>
      <c r="S6" s="27"/>
      <c r="T6" s="27"/>
    </row>
    <row r="7" spans="1:20" x14ac:dyDescent="0.3">
      <c r="A7" s="27"/>
      <c r="B7" s="18" t="s">
        <v>4</v>
      </c>
      <c r="C7" s="47">
        <v>1000</v>
      </c>
      <c r="D7" s="47">
        <v>1000</v>
      </c>
      <c r="E7" s="47">
        <v>1000</v>
      </c>
      <c r="F7" s="47">
        <v>1000</v>
      </c>
      <c r="G7" s="47">
        <v>1000</v>
      </c>
      <c r="H7" s="47">
        <v>1000</v>
      </c>
      <c r="I7" s="47">
        <v>1000</v>
      </c>
      <c r="J7" s="47">
        <v>1000</v>
      </c>
      <c r="K7" s="47">
        <v>1000</v>
      </c>
      <c r="L7" s="47">
        <v>1000</v>
      </c>
      <c r="M7" s="47">
        <v>1000</v>
      </c>
      <c r="N7" s="19">
        <v>1000</v>
      </c>
      <c r="O7" s="27"/>
      <c r="P7" s="27"/>
      <c r="Q7" s="27"/>
      <c r="R7" s="27"/>
      <c r="S7" s="27"/>
      <c r="T7" s="27"/>
    </row>
    <row r="8" spans="1:20" x14ac:dyDescent="0.3">
      <c r="A8" s="27"/>
      <c r="B8" s="36" t="s">
        <v>59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  <c r="O8" s="27"/>
      <c r="P8" s="27"/>
      <c r="Q8" s="27"/>
      <c r="R8" s="27"/>
      <c r="S8" s="27"/>
      <c r="T8" s="27"/>
    </row>
    <row r="9" spans="1:20" x14ac:dyDescent="0.3">
      <c r="A9" s="27"/>
      <c r="B9" s="39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0"/>
      <c r="O9" s="28"/>
      <c r="P9" s="27"/>
      <c r="Q9" s="27"/>
      <c r="R9" s="27"/>
      <c r="S9" s="27"/>
      <c r="T9" s="27"/>
    </row>
    <row r="10" spans="1:20" x14ac:dyDescent="0.3">
      <c r="A10" s="27"/>
      <c r="B10" s="15" t="s">
        <v>61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1"/>
      <c r="O10" s="28"/>
      <c r="P10" s="27"/>
      <c r="Q10" s="27"/>
      <c r="R10" s="27"/>
      <c r="S10" s="27"/>
      <c r="T10" s="27"/>
    </row>
    <row r="11" spans="1:20" x14ac:dyDescent="0.3">
      <c r="A11" s="27"/>
      <c r="B11" s="15" t="s">
        <v>62</v>
      </c>
      <c r="C11" s="41">
        <f>'PENEZNI TOKY'!C31</f>
        <v>20000</v>
      </c>
      <c r="D11" s="41">
        <f>'PENEZNI TOKY'!D31</f>
        <v>0</v>
      </c>
      <c r="E11" s="41">
        <f>'PENEZNI TOKY'!E31</f>
        <v>8500</v>
      </c>
      <c r="F11" s="41">
        <f>'PENEZNI TOKY'!F31</f>
        <v>19200</v>
      </c>
      <c r="G11" s="41">
        <f>'PENEZNI TOKY'!G31</f>
        <v>37000</v>
      </c>
      <c r="H11" s="41">
        <f>'PENEZNI TOKY'!H31</f>
        <v>54500</v>
      </c>
      <c r="I11" s="41">
        <f>'PENEZNI TOKY'!I31</f>
        <v>72000</v>
      </c>
      <c r="J11" s="41">
        <f>'PENEZNI TOKY'!J31</f>
        <v>89500</v>
      </c>
      <c r="K11" s="41">
        <f>'PENEZNI TOKY'!K31</f>
        <v>107000</v>
      </c>
      <c r="L11" s="41">
        <f>'PENEZNI TOKY'!L31</f>
        <v>84500</v>
      </c>
      <c r="M11" s="41">
        <f>'PENEZNI TOKY'!M31</f>
        <v>102000</v>
      </c>
      <c r="N11" s="21">
        <f>'PENEZNI TOKY'!N31</f>
        <v>119500</v>
      </c>
      <c r="O11" s="28"/>
      <c r="P11" s="27"/>
      <c r="Q11" s="27"/>
      <c r="R11" s="27"/>
      <c r="S11" s="27"/>
      <c r="T11" s="27"/>
    </row>
    <row r="12" spans="1:20" x14ac:dyDescent="0.3">
      <c r="A12" s="27"/>
      <c r="B12" s="15" t="s">
        <v>63</v>
      </c>
      <c r="C12" s="41"/>
      <c r="D12" s="41"/>
      <c r="E12" s="41">
        <v>1500</v>
      </c>
      <c r="F12" s="41">
        <v>2300</v>
      </c>
      <c r="G12" s="41">
        <v>3000</v>
      </c>
      <c r="H12" s="41">
        <v>3000</v>
      </c>
      <c r="I12" s="41">
        <v>3000</v>
      </c>
      <c r="J12" s="41">
        <v>3000</v>
      </c>
      <c r="K12" s="41">
        <v>3000</v>
      </c>
      <c r="L12" s="41">
        <v>3000</v>
      </c>
      <c r="M12" s="41">
        <v>3000</v>
      </c>
      <c r="N12" s="21">
        <v>3000</v>
      </c>
      <c r="O12" s="28"/>
      <c r="P12" s="27"/>
      <c r="Q12" s="27"/>
      <c r="R12" s="27"/>
      <c r="S12" s="27"/>
      <c r="T12" s="27"/>
    </row>
    <row r="13" spans="1:20" x14ac:dyDescent="0.3">
      <c r="A13" s="27"/>
      <c r="B13" s="15" t="s">
        <v>64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21"/>
      <c r="O13" s="28"/>
      <c r="P13" s="27"/>
      <c r="Q13" s="27"/>
      <c r="R13" s="27"/>
      <c r="S13" s="27"/>
      <c r="T13" s="27"/>
    </row>
    <row r="14" spans="1:20" x14ac:dyDescent="0.3">
      <c r="A14" s="27"/>
      <c r="B14" s="15" t="s">
        <v>65</v>
      </c>
      <c r="C14" s="41">
        <v>20000</v>
      </c>
      <c r="D14" s="41">
        <v>40000</v>
      </c>
      <c r="E14" s="41">
        <v>35000</v>
      </c>
      <c r="F14" s="41">
        <v>30000</v>
      </c>
      <c r="G14" s="41">
        <v>25000</v>
      </c>
      <c r="H14" s="41">
        <v>20000</v>
      </c>
      <c r="I14" s="41">
        <v>15000</v>
      </c>
      <c r="J14" s="41">
        <v>10000</v>
      </c>
      <c r="K14" s="41">
        <v>5000</v>
      </c>
      <c r="L14" s="41">
        <v>40000</v>
      </c>
      <c r="M14" s="41">
        <v>35000</v>
      </c>
      <c r="N14" s="21">
        <v>30000</v>
      </c>
      <c r="O14" s="28"/>
      <c r="P14" s="27"/>
      <c r="Q14" s="27"/>
      <c r="R14" s="27"/>
      <c r="S14" s="27"/>
      <c r="T14" s="27"/>
    </row>
    <row r="15" spans="1:20" x14ac:dyDescent="0.3">
      <c r="A15" s="27"/>
      <c r="B15" s="15" t="s">
        <v>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1"/>
      <c r="O15" s="28"/>
      <c r="P15" s="27"/>
      <c r="Q15" s="27"/>
      <c r="R15" s="27"/>
      <c r="S15" s="27"/>
      <c r="T15" s="27"/>
    </row>
    <row r="16" spans="1:20" x14ac:dyDescent="0.3">
      <c r="A16" s="27"/>
      <c r="B16" s="15" t="s">
        <v>67</v>
      </c>
      <c r="C16" s="41">
        <f>SUM(C11:C15)</f>
        <v>40000</v>
      </c>
      <c r="D16" s="41">
        <f t="shared" ref="D16:N16" si="1">SUM(D11:D15)</f>
        <v>40000</v>
      </c>
      <c r="E16" s="41">
        <f t="shared" si="1"/>
        <v>45000</v>
      </c>
      <c r="F16" s="41">
        <f t="shared" si="1"/>
        <v>51500</v>
      </c>
      <c r="G16" s="41">
        <f t="shared" si="1"/>
        <v>65000</v>
      </c>
      <c r="H16" s="41">
        <f t="shared" si="1"/>
        <v>77500</v>
      </c>
      <c r="I16" s="41">
        <f t="shared" si="1"/>
        <v>90000</v>
      </c>
      <c r="J16" s="41">
        <f t="shared" si="1"/>
        <v>102500</v>
      </c>
      <c r="K16" s="41">
        <f t="shared" si="1"/>
        <v>115000</v>
      </c>
      <c r="L16" s="41">
        <f t="shared" si="1"/>
        <v>127500</v>
      </c>
      <c r="M16" s="41">
        <f t="shared" si="1"/>
        <v>140000</v>
      </c>
      <c r="N16" s="21">
        <f t="shared" si="1"/>
        <v>152500</v>
      </c>
      <c r="O16" s="28"/>
      <c r="P16" s="27"/>
      <c r="Q16" s="27"/>
      <c r="R16" s="27"/>
      <c r="S16" s="27"/>
      <c r="T16" s="27"/>
    </row>
    <row r="17" spans="1:20" x14ac:dyDescent="0.3">
      <c r="A17" s="27"/>
      <c r="B17" s="40" t="s">
        <v>68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21"/>
      <c r="O17" s="28"/>
      <c r="P17" s="27"/>
      <c r="Q17" s="27"/>
      <c r="R17" s="27"/>
      <c r="S17" s="27"/>
      <c r="T17" s="27"/>
    </row>
    <row r="18" spans="1:20" x14ac:dyDescent="0.3">
      <c r="A18" s="27"/>
      <c r="B18" s="15" t="s">
        <v>69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1"/>
      <c r="O18" s="28"/>
      <c r="P18" s="27"/>
      <c r="Q18" s="27"/>
      <c r="R18" s="27"/>
      <c r="S18" s="27"/>
      <c r="T18" s="27"/>
    </row>
    <row r="19" spans="1:20" x14ac:dyDescent="0.3">
      <c r="A19" s="27"/>
      <c r="B19" s="15" t="s">
        <v>70</v>
      </c>
      <c r="C19" s="41">
        <v>40000</v>
      </c>
      <c r="D19" s="41">
        <v>40000</v>
      </c>
      <c r="E19" s="41">
        <v>40000</v>
      </c>
      <c r="F19" s="41">
        <v>40000</v>
      </c>
      <c r="G19" s="41">
        <v>40000</v>
      </c>
      <c r="H19" s="41">
        <v>40000</v>
      </c>
      <c r="I19" s="41">
        <v>40000</v>
      </c>
      <c r="J19" s="41">
        <v>40000</v>
      </c>
      <c r="K19" s="41">
        <v>40000</v>
      </c>
      <c r="L19" s="41">
        <v>40000</v>
      </c>
      <c r="M19" s="41">
        <v>40000</v>
      </c>
      <c r="N19" s="21">
        <v>40000</v>
      </c>
      <c r="O19" s="28"/>
      <c r="P19" s="27"/>
      <c r="Q19" s="27"/>
      <c r="R19" s="27"/>
      <c r="S19" s="27"/>
      <c r="T19" s="27"/>
    </row>
    <row r="20" spans="1:20" x14ac:dyDescent="0.3">
      <c r="A20" s="27"/>
      <c r="B20" s="15" t="s">
        <v>71</v>
      </c>
      <c r="C20" s="41"/>
      <c r="D20" s="41"/>
      <c r="E20" s="41">
        <v>5000</v>
      </c>
      <c r="F20" s="41">
        <v>11500</v>
      </c>
      <c r="G20" s="41">
        <v>25000</v>
      </c>
      <c r="H20" s="41">
        <v>37500</v>
      </c>
      <c r="I20" s="41">
        <v>50000</v>
      </c>
      <c r="J20" s="41">
        <v>62500</v>
      </c>
      <c r="K20" s="41">
        <v>75000</v>
      </c>
      <c r="L20" s="41">
        <v>87500</v>
      </c>
      <c r="M20" s="41">
        <v>100000</v>
      </c>
      <c r="N20" s="21">
        <v>112500</v>
      </c>
      <c r="O20" s="28"/>
      <c r="P20" s="27"/>
      <c r="Q20" s="27"/>
      <c r="R20" s="27"/>
      <c r="S20" s="27"/>
      <c r="T20" s="27"/>
    </row>
    <row r="21" spans="1:20" ht="15" thickBot="1" x14ac:dyDescent="0.35">
      <c r="A21" s="27"/>
      <c r="B21" s="32" t="s">
        <v>72</v>
      </c>
      <c r="C21" s="25">
        <f>SUM(C18:C20)</f>
        <v>40000</v>
      </c>
      <c r="D21" s="25">
        <f t="shared" ref="D21:N21" si="2">SUM(D18:D20)</f>
        <v>40000</v>
      </c>
      <c r="E21" s="25">
        <f t="shared" si="2"/>
        <v>45000</v>
      </c>
      <c r="F21" s="25">
        <f t="shared" si="2"/>
        <v>51500</v>
      </c>
      <c r="G21" s="25">
        <f t="shared" si="2"/>
        <v>65000</v>
      </c>
      <c r="H21" s="25">
        <f t="shared" si="2"/>
        <v>77500</v>
      </c>
      <c r="I21" s="25">
        <f t="shared" si="2"/>
        <v>90000</v>
      </c>
      <c r="J21" s="25">
        <f t="shared" si="2"/>
        <v>102500</v>
      </c>
      <c r="K21" s="25">
        <f t="shared" si="2"/>
        <v>115000</v>
      </c>
      <c r="L21" s="25">
        <f t="shared" si="2"/>
        <v>127500</v>
      </c>
      <c r="M21" s="25">
        <f t="shared" si="2"/>
        <v>140000</v>
      </c>
      <c r="N21" s="26">
        <f t="shared" si="2"/>
        <v>152500</v>
      </c>
      <c r="O21" s="28"/>
      <c r="P21" s="27"/>
      <c r="Q21" s="27"/>
      <c r="R21" s="27"/>
      <c r="S21" s="27"/>
      <c r="T21" s="27"/>
    </row>
    <row r="22" spans="1:20" x14ac:dyDescent="0.3">
      <c r="A22" s="27"/>
      <c r="B22" s="44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8"/>
      <c r="P22" s="27"/>
      <c r="Q22" s="27"/>
      <c r="R22" s="27"/>
      <c r="S22" s="27"/>
      <c r="T22" s="27"/>
    </row>
    <row r="23" spans="1:20" x14ac:dyDescent="0.3">
      <c r="A23" s="27"/>
      <c r="B23" s="4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8"/>
      <c r="P23" s="27"/>
      <c r="Q23" s="27"/>
      <c r="R23" s="27"/>
      <c r="S23" s="27"/>
      <c r="T23" s="27"/>
    </row>
    <row r="24" spans="1:20" x14ac:dyDescent="0.3">
      <c r="A24" s="27"/>
      <c r="B24" s="44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8"/>
      <c r="P24" s="27"/>
      <c r="Q24" s="27"/>
      <c r="R24" s="27"/>
      <c r="S24" s="27"/>
      <c r="T24" s="27"/>
    </row>
    <row r="25" spans="1:20" x14ac:dyDescent="0.3">
      <c r="A25" s="27"/>
      <c r="B25" s="4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8"/>
      <c r="P25" s="27"/>
      <c r="Q25" s="27"/>
      <c r="R25" s="27"/>
      <c r="S25" s="27"/>
      <c r="T25" s="27"/>
    </row>
    <row r="26" spans="1:20" x14ac:dyDescent="0.3">
      <c r="A26" s="27"/>
      <c r="B26" s="4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8"/>
      <c r="P26" s="27"/>
      <c r="Q26" s="27"/>
      <c r="R26" s="27"/>
      <c r="S26" s="27"/>
      <c r="T26" s="27"/>
    </row>
    <row r="27" spans="1:20" x14ac:dyDescent="0.3">
      <c r="A27" s="27"/>
      <c r="B27" s="4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8"/>
      <c r="P27" s="27"/>
      <c r="Q27" s="27"/>
      <c r="R27" s="27"/>
      <c r="S27" s="27"/>
      <c r="T27" s="27"/>
    </row>
    <row r="28" spans="1:20" x14ac:dyDescent="0.3">
      <c r="A28" s="27"/>
      <c r="B28" s="44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/>
      <c r="P28" s="27"/>
      <c r="Q28" s="27"/>
      <c r="R28" s="27"/>
      <c r="S28" s="27"/>
      <c r="T28" s="27"/>
    </row>
    <row r="29" spans="1:20" x14ac:dyDescent="0.3">
      <c r="A29" s="27"/>
      <c r="B29" s="4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8"/>
      <c r="P29" s="27"/>
      <c r="Q29" s="27"/>
      <c r="R29" s="27"/>
      <c r="S29" s="27"/>
      <c r="T29" s="27"/>
    </row>
    <row r="30" spans="1:20" x14ac:dyDescent="0.3">
      <c r="A30" s="27"/>
      <c r="B30" s="44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8"/>
      <c r="P30" s="27"/>
      <c r="Q30" s="27"/>
      <c r="R30" s="27"/>
      <c r="S30" s="27"/>
      <c r="T30" s="27"/>
    </row>
    <row r="31" spans="1:20" x14ac:dyDescent="0.3">
      <c r="A31" s="27"/>
      <c r="B31" s="44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8"/>
      <c r="P31" s="27"/>
      <c r="Q31" s="27"/>
      <c r="R31" s="27"/>
      <c r="S31" s="27"/>
      <c r="T31" s="27"/>
    </row>
    <row r="32" spans="1:20" x14ac:dyDescent="0.3">
      <c r="A32" s="27"/>
      <c r="B32" s="44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8"/>
      <c r="P32" s="27"/>
      <c r="Q32" s="27"/>
      <c r="R32" s="27"/>
      <c r="S32" s="27"/>
      <c r="T32" s="27"/>
    </row>
    <row r="33" spans="1:20" x14ac:dyDescent="0.3">
      <c r="A33" s="27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8"/>
      <c r="P33" s="27"/>
      <c r="Q33" s="27"/>
      <c r="R33" s="27"/>
      <c r="S33" s="27"/>
      <c r="T33" s="27"/>
    </row>
    <row r="34" spans="1:20" x14ac:dyDescent="0.3">
      <c r="A34" s="27"/>
      <c r="B34" s="44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/>
      <c r="P34" s="27"/>
      <c r="Q34" s="27"/>
      <c r="R34" s="27"/>
      <c r="S34" s="27"/>
      <c r="T34" s="27"/>
    </row>
    <row r="35" spans="1:20" x14ac:dyDescent="0.3">
      <c r="A35" s="27"/>
      <c r="B35" s="44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8"/>
      <c r="P35" s="27"/>
      <c r="Q35" s="27"/>
      <c r="R35" s="27"/>
      <c r="S35" s="27"/>
      <c r="T35" s="27"/>
    </row>
    <row r="36" spans="1:20" x14ac:dyDescent="0.3">
      <c r="A36" s="27"/>
      <c r="B36" s="4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8"/>
      <c r="P36" s="27"/>
      <c r="Q36" s="27"/>
      <c r="R36" s="27"/>
      <c r="S36" s="27"/>
      <c r="T36" s="27"/>
    </row>
    <row r="37" spans="1:20" x14ac:dyDescent="0.3">
      <c r="A37" s="27"/>
      <c r="B37" s="44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8"/>
      <c r="P37" s="27"/>
      <c r="Q37" s="27"/>
      <c r="R37" s="27"/>
      <c r="S37" s="27"/>
      <c r="T37" s="27"/>
    </row>
    <row r="38" spans="1:20" x14ac:dyDescent="0.3">
      <c r="A38" s="27"/>
      <c r="B38" s="44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8"/>
      <c r="P38" s="27"/>
      <c r="Q38" s="27"/>
      <c r="R38" s="27"/>
      <c r="S38" s="27"/>
      <c r="T38" s="27"/>
    </row>
    <row r="39" spans="1:20" x14ac:dyDescent="0.3">
      <c r="A39" s="27"/>
      <c r="B39" s="45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8"/>
      <c r="P39" s="27"/>
      <c r="Q39" s="27"/>
      <c r="R39" s="27"/>
      <c r="S39" s="27"/>
      <c r="T39" s="27"/>
    </row>
    <row r="40" spans="1:20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</sheetData>
  <mergeCells count="1">
    <mergeCell ref="B8:N8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VYSLEDOVKA</vt:lpstr>
      <vt:lpstr>PENEZNI TOKY</vt:lpstr>
      <vt:lpstr>BILANCE</vt:lpstr>
      <vt:lpstr>Graf1</vt:lpstr>
      <vt:lpstr>Graf2</vt:lpstr>
      <vt:lpstr>Graf3</vt:lpstr>
      <vt:lpstr>BILANCE!Oblast_tisku</vt:lpstr>
      <vt:lpstr>'PENEZNI TOKY'!Oblast_tisku</vt:lpstr>
      <vt:lpstr>VYSLEDOVKA!Oblast_tisku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HP250G8</dc:creator>
  <cp:lastModifiedBy>HP250G8</cp:lastModifiedBy>
  <cp:lastPrinted>2023-05-04T19:30:13Z</cp:lastPrinted>
  <dcterms:created xsi:type="dcterms:W3CDTF">2023-05-03T13:13:47Z</dcterms:created>
  <dcterms:modified xsi:type="dcterms:W3CDTF">2023-05-04T20:10:50Z</dcterms:modified>
</cp:coreProperties>
</file>